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InstitutionalResearch\Enrollment Reports\Summer 2017\"/>
    </mc:Choice>
  </mc:AlternateContent>
  <bookViews>
    <workbookView xWindow="0" yWindow="0" windowWidth="25200" windowHeight="11850" tabRatio="897" firstSheet="2" activeTab="10"/>
  </bookViews>
  <sheets>
    <sheet name="Cover Page" sheetId="27" r:id="rId1"/>
    <sheet name="Table of Contents" sheetId="28" r:id="rId2"/>
    <sheet name="Student Demographics" sheetId="1" r:id="rId3"/>
    <sheet name="Gen Statistics" sheetId="2" r:id="rId4"/>
    <sheet name="Age" sheetId="14" r:id="rId5"/>
    <sheet name="Campus&amp;Parish" sheetId="9" r:id="rId6"/>
    <sheet name="Adm Status&amp;Class" sheetId="15" r:id="rId7"/>
    <sheet name="Division, CourseLocation" sheetId="16" r:id="rId8"/>
    <sheet name="Web Classes" sheetId="34" r:id="rId9"/>
    <sheet name="TenMajors" sheetId="3" r:id="rId10"/>
    <sheet name="Enr By Program" sheetId="36" r:id="rId11"/>
    <sheet name="All by Enr" sheetId="23" r:id="rId12"/>
    <sheet name="Zip" sheetId="21" r:id="rId13"/>
    <sheet name="IR_Page" sheetId="37" r:id="rId14"/>
  </sheets>
  <definedNames>
    <definedName name="_xlnm.Print_Area" localSheetId="6">'Adm Status&amp;Class'!$A$1:$J$56</definedName>
    <definedName name="_xlnm.Print_Area" localSheetId="4">Age!$A$1:$J$55</definedName>
    <definedName name="_xlnm.Print_Area" localSheetId="11">'All by Enr'!$A$1:$D$114</definedName>
    <definedName name="_xlnm.Print_Area" localSheetId="5">'Campus&amp;Parish'!$A$1:$J$57</definedName>
    <definedName name="_xlnm.Print_Area" localSheetId="0">'Cover Page'!$A$1:$J$49</definedName>
    <definedName name="_xlnm.Print_Area" localSheetId="7">'Division, CourseLocation'!$A$1:$K$115</definedName>
    <definedName name="_xlnm.Print_Area" localSheetId="10">'Enr By Program'!$A$1:$F$120</definedName>
    <definedName name="_xlnm.Print_Area" localSheetId="3">'Gen Statistics'!$A$1:$J$55</definedName>
    <definedName name="_xlnm.Print_Area" localSheetId="13">IR_Page!$A$1:$H$46</definedName>
    <definedName name="_xlnm.Print_Area" localSheetId="2">'Student Demographics'!$A$1:$K$56</definedName>
    <definedName name="_xlnm.Print_Area" localSheetId="1">'Table of Contents'!$A$1:$J$52</definedName>
    <definedName name="_xlnm.Print_Area" localSheetId="9">TenMajors!$A$1:$I$51</definedName>
    <definedName name="_xlnm.Print_Area" localSheetId="8">'Web Classes'!$A$1:$I$55</definedName>
    <definedName name="_xlnm.Print_Area" localSheetId="12">Zip!$A$1:$H$59</definedName>
    <definedName name="SPSS">#REF!</definedName>
  </definedNames>
  <calcPr calcId="162913"/>
</workbook>
</file>

<file path=xl/calcChain.xml><?xml version="1.0" encoding="utf-8"?>
<calcChain xmlns="http://schemas.openxmlformats.org/spreadsheetml/2006/main">
  <c r="H27" i="21" l="1"/>
  <c r="H31" i="21"/>
  <c r="G35" i="21"/>
  <c r="H39" i="21"/>
  <c r="H43" i="21"/>
  <c r="H47" i="21"/>
  <c r="G51" i="21"/>
  <c r="G8" i="21"/>
  <c r="H9" i="21"/>
  <c r="H12" i="21"/>
  <c r="G13" i="21"/>
  <c r="H16" i="21"/>
  <c r="H17" i="21"/>
  <c r="G19" i="21"/>
  <c r="G21" i="21"/>
  <c r="G23" i="21"/>
  <c r="G9" i="21"/>
  <c r="G25" i="21"/>
  <c r="G29" i="21"/>
  <c r="G33" i="21"/>
  <c r="H34" i="21"/>
  <c r="G37" i="21"/>
  <c r="H38" i="21"/>
  <c r="G41" i="21"/>
  <c r="H42" i="21"/>
  <c r="G45" i="21"/>
  <c r="H46" i="21"/>
  <c r="H48" i="21"/>
  <c r="G49" i="21"/>
  <c r="H50" i="21"/>
  <c r="H5" i="21"/>
  <c r="H55" i="21"/>
  <c r="G55" i="21"/>
  <c r="H53" i="21"/>
  <c r="G53" i="21"/>
  <c r="G48" i="21"/>
  <c r="H44" i="21"/>
  <c r="G44" i="21"/>
  <c r="H41" i="21"/>
  <c r="H40" i="21"/>
  <c r="G40" i="21"/>
  <c r="H37" i="21"/>
  <c r="H36" i="21"/>
  <c r="G36" i="21"/>
  <c r="G34" i="21"/>
  <c r="H33" i="21"/>
  <c r="H32" i="21"/>
  <c r="G32" i="21"/>
  <c r="H30" i="21"/>
  <c r="G30" i="21"/>
  <c r="H29" i="21"/>
  <c r="H28" i="21"/>
  <c r="G28" i="21"/>
  <c r="H26" i="21"/>
  <c r="G26" i="21"/>
  <c r="H25" i="21"/>
  <c r="H24" i="21"/>
  <c r="G24" i="21"/>
  <c r="H23" i="21"/>
  <c r="H22" i="21"/>
  <c r="G22" i="21"/>
  <c r="H20" i="21"/>
  <c r="G20" i="21"/>
  <c r="H19" i="21"/>
  <c r="H18" i="21"/>
  <c r="G18" i="21"/>
  <c r="G16" i="21"/>
  <c r="H15" i="21"/>
  <c r="G15" i="21"/>
  <c r="H14" i="21"/>
  <c r="G14" i="21"/>
  <c r="H11" i="21"/>
  <c r="G11" i="21"/>
  <c r="H10" i="21"/>
  <c r="G10" i="21"/>
  <c r="H8" i="21"/>
  <c r="H7" i="21"/>
  <c r="G7" i="21"/>
  <c r="H6" i="21"/>
  <c r="G6" i="21"/>
  <c r="E84" i="36"/>
  <c r="C45" i="36"/>
  <c r="E75" i="36"/>
  <c r="F75" i="36"/>
  <c r="F70" i="36"/>
  <c r="E70" i="36"/>
  <c r="E114" i="36"/>
  <c r="F113" i="36"/>
  <c r="E113" i="36"/>
  <c r="F112" i="36"/>
  <c r="E112" i="36"/>
  <c r="F111" i="36"/>
  <c r="E111" i="36"/>
  <c r="F110" i="36"/>
  <c r="E110" i="36"/>
  <c r="E109" i="36"/>
  <c r="E108" i="36"/>
  <c r="F107" i="36"/>
  <c r="E107" i="36"/>
  <c r="F106" i="36"/>
  <c r="E106" i="36"/>
  <c r="F104" i="36"/>
  <c r="E104" i="36"/>
  <c r="F103" i="36"/>
  <c r="E103" i="36"/>
  <c r="F102" i="36"/>
  <c r="E102" i="36"/>
  <c r="F101" i="36"/>
  <c r="E101" i="36"/>
  <c r="F100" i="36"/>
  <c r="E100" i="36"/>
  <c r="F99" i="36"/>
  <c r="E99" i="36"/>
  <c r="F98" i="36"/>
  <c r="E98" i="36"/>
  <c r="F97" i="36"/>
  <c r="E97" i="36"/>
  <c r="F96" i="36"/>
  <c r="E96" i="36"/>
  <c r="F95" i="36"/>
  <c r="E95" i="36"/>
  <c r="F94" i="36"/>
  <c r="E94" i="36"/>
  <c r="F93" i="36"/>
  <c r="E93" i="36"/>
  <c r="F92" i="36"/>
  <c r="E92" i="36"/>
  <c r="F91" i="36"/>
  <c r="E91" i="36"/>
  <c r="F90" i="36"/>
  <c r="E90" i="36"/>
  <c r="F89" i="36"/>
  <c r="E89" i="36"/>
  <c r="F88" i="36"/>
  <c r="E88" i="36"/>
  <c r="F87" i="36"/>
  <c r="E87" i="36"/>
  <c r="F86" i="36"/>
  <c r="E86" i="36"/>
  <c r="F85" i="36"/>
  <c r="E85" i="36"/>
  <c r="F83" i="36"/>
  <c r="E83" i="36"/>
  <c r="F81" i="36"/>
  <c r="E81" i="36"/>
  <c r="F80" i="36"/>
  <c r="E80" i="36"/>
  <c r="F79" i="36"/>
  <c r="E79" i="36"/>
  <c r="E78" i="36"/>
  <c r="F76" i="36"/>
  <c r="E76" i="36"/>
  <c r="E74" i="36"/>
  <c r="F73" i="36"/>
  <c r="E73" i="36"/>
  <c r="F71" i="36"/>
  <c r="E71" i="36"/>
  <c r="F69" i="36"/>
  <c r="E69" i="36"/>
  <c r="F68" i="36"/>
  <c r="E68" i="36"/>
  <c r="F67" i="36"/>
  <c r="E67" i="36"/>
  <c r="E57" i="36"/>
  <c r="E56" i="36"/>
  <c r="E55" i="36"/>
  <c r="F54" i="36"/>
  <c r="E54" i="36"/>
  <c r="F53" i="36"/>
  <c r="E53" i="36"/>
  <c r="F52" i="36"/>
  <c r="E52" i="36"/>
  <c r="E51" i="36"/>
  <c r="E50" i="36"/>
  <c r="F49" i="36"/>
  <c r="E49" i="36"/>
  <c r="F47" i="36"/>
  <c r="E47" i="36"/>
  <c r="F46" i="36"/>
  <c r="E46" i="36"/>
  <c r="F44" i="36"/>
  <c r="E44" i="36"/>
  <c r="F42" i="36"/>
  <c r="E42" i="36"/>
  <c r="F41" i="36"/>
  <c r="E41" i="36"/>
  <c r="F40" i="36"/>
  <c r="E40" i="36"/>
  <c r="F38" i="36"/>
  <c r="E38" i="36"/>
  <c r="F36" i="36"/>
  <c r="E36" i="36"/>
  <c r="F34" i="36"/>
  <c r="E34" i="36"/>
  <c r="F32" i="36"/>
  <c r="E32" i="36"/>
  <c r="F31" i="36"/>
  <c r="E31" i="36"/>
  <c r="F30" i="36"/>
  <c r="E30" i="36"/>
  <c r="F29" i="36"/>
  <c r="E29" i="36"/>
  <c r="F28" i="36"/>
  <c r="E28" i="36"/>
  <c r="F26" i="36"/>
  <c r="E26" i="36"/>
  <c r="F24" i="36"/>
  <c r="E24" i="36"/>
  <c r="F23" i="36"/>
  <c r="E23" i="36"/>
  <c r="F22" i="36"/>
  <c r="E22" i="36"/>
  <c r="F21" i="36"/>
  <c r="E21" i="36"/>
  <c r="F20" i="36"/>
  <c r="E20" i="36"/>
  <c r="F19" i="36"/>
  <c r="E19" i="36"/>
  <c r="F17" i="36"/>
  <c r="E17" i="36"/>
  <c r="F16" i="36"/>
  <c r="E16" i="36"/>
  <c r="F15" i="36"/>
  <c r="E15" i="36"/>
  <c r="F13" i="36"/>
  <c r="E13" i="36"/>
  <c r="F11" i="36"/>
  <c r="E11" i="36"/>
  <c r="F9" i="36"/>
  <c r="E9" i="36"/>
  <c r="F8" i="36"/>
  <c r="E8" i="36"/>
  <c r="F7" i="36"/>
  <c r="E7" i="36"/>
  <c r="F6" i="36"/>
  <c r="E6" i="36"/>
  <c r="F46" i="3"/>
  <c r="D46" i="3"/>
  <c r="F50" i="34"/>
  <c r="E50" i="34"/>
  <c r="I49" i="34"/>
  <c r="H49" i="34"/>
  <c r="I47" i="34"/>
  <c r="H47" i="34"/>
  <c r="I46" i="34"/>
  <c r="H46" i="34"/>
  <c r="I33" i="34"/>
  <c r="H33" i="34"/>
  <c r="I31" i="34"/>
  <c r="H31" i="34"/>
  <c r="I30" i="34"/>
  <c r="H30" i="34"/>
  <c r="I25" i="34"/>
  <c r="H25" i="34"/>
  <c r="I23" i="34"/>
  <c r="H23" i="34"/>
  <c r="I22" i="34"/>
  <c r="H22" i="34"/>
  <c r="I17" i="34"/>
  <c r="H17" i="34"/>
  <c r="I15" i="34"/>
  <c r="H15" i="34"/>
  <c r="I14" i="34"/>
  <c r="H14" i="34"/>
  <c r="I9" i="34"/>
  <c r="H9" i="34"/>
  <c r="I7" i="34"/>
  <c r="H7" i="34"/>
  <c r="I6" i="34"/>
  <c r="H6" i="34"/>
  <c r="K107" i="16"/>
  <c r="J107" i="16"/>
  <c r="K70" i="16"/>
  <c r="J70" i="16"/>
  <c r="K110" i="16"/>
  <c r="J110" i="16"/>
  <c r="K109" i="16"/>
  <c r="J109" i="16"/>
  <c r="K108" i="16"/>
  <c r="J108" i="16"/>
  <c r="K106" i="16"/>
  <c r="J106" i="16"/>
  <c r="K105" i="16"/>
  <c r="J105" i="16"/>
  <c r="K104" i="16"/>
  <c r="J104" i="16"/>
  <c r="K103" i="16"/>
  <c r="J103" i="16"/>
  <c r="K73" i="16"/>
  <c r="J73" i="16"/>
  <c r="K72" i="16"/>
  <c r="J72" i="16"/>
  <c r="K71" i="16"/>
  <c r="J71" i="16"/>
  <c r="K69" i="16"/>
  <c r="J69" i="16"/>
  <c r="K68" i="16"/>
  <c r="J68" i="16"/>
  <c r="K67" i="16"/>
  <c r="J67" i="16"/>
  <c r="K66" i="16"/>
  <c r="J66" i="16"/>
  <c r="K52" i="16"/>
  <c r="J52" i="16"/>
  <c r="K51" i="16"/>
  <c r="J51" i="16"/>
  <c r="K50" i="16"/>
  <c r="J50" i="16"/>
  <c r="K49" i="16"/>
  <c r="J49" i="16"/>
  <c r="K48" i="16"/>
  <c r="J48" i="16"/>
  <c r="K41" i="16"/>
  <c r="J41" i="16"/>
  <c r="K40" i="16"/>
  <c r="J40" i="16"/>
  <c r="K39" i="16"/>
  <c r="J39" i="16"/>
  <c r="K38" i="16"/>
  <c r="J38" i="16"/>
  <c r="K37" i="16"/>
  <c r="J37" i="16"/>
  <c r="K36" i="16"/>
  <c r="J36" i="16"/>
  <c r="K35" i="16"/>
  <c r="J35" i="16"/>
  <c r="K34" i="16"/>
  <c r="J34" i="16"/>
  <c r="J52" i="15"/>
  <c r="J51" i="15"/>
  <c r="J50" i="15"/>
  <c r="J49" i="15"/>
  <c r="J44" i="15"/>
  <c r="J43" i="15"/>
  <c r="J42" i="15"/>
  <c r="J41" i="15"/>
  <c r="J40" i="15"/>
  <c r="J39" i="15"/>
  <c r="I52" i="15"/>
  <c r="I51" i="15"/>
  <c r="I50" i="15"/>
  <c r="I49" i="15"/>
  <c r="I44" i="15"/>
  <c r="I43" i="15"/>
  <c r="I42" i="15"/>
  <c r="I41" i="15"/>
  <c r="I40" i="15"/>
  <c r="I39" i="15"/>
  <c r="C53" i="9"/>
  <c r="F53" i="9"/>
  <c r="J52" i="9"/>
  <c r="I52" i="9"/>
  <c r="J51" i="9"/>
  <c r="I51" i="9"/>
  <c r="J50" i="9"/>
  <c r="I50" i="9"/>
  <c r="J49" i="9"/>
  <c r="I49" i="9"/>
  <c r="J48" i="9"/>
  <c r="I48" i="9"/>
  <c r="J47" i="9"/>
  <c r="I47" i="9"/>
  <c r="J46" i="9"/>
  <c r="I46" i="9"/>
  <c r="J45" i="9"/>
  <c r="I45" i="9"/>
  <c r="J44" i="9"/>
  <c r="I44" i="9"/>
  <c r="J43" i="9"/>
  <c r="I43" i="9"/>
  <c r="J38" i="9"/>
  <c r="J37" i="9"/>
  <c r="J36" i="9"/>
  <c r="J35" i="9"/>
  <c r="J34" i="9"/>
  <c r="J33" i="9"/>
  <c r="I34" i="9"/>
  <c r="I35" i="9"/>
  <c r="I36" i="9"/>
  <c r="I37" i="9"/>
  <c r="I38" i="9"/>
  <c r="I33" i="9"/>
  <c r="J45" i="14"/>
  <c r="J44" i="14"/>
  <c r="J43" i="14"/>
  <c r="J42" i="14"/>
  <c r="J41" i="14"/>
  <c r="J40" i="14"/>
  <c r="J39" i="14"/>
  <c r="J38" i="14"/>
  <c r="J37" i="14"/>
  <c r="J36" i="14"/>
  <c r="I45" i="14"/>
  <c r="I44" i="14"/>
  <c r="I43" i="14"/>
  <c r="I42" i="14"/>
  <c r="I41" i="14"/>
  <c r="I40" i="14"/>
  <c r="I39" i="14"/>
  <c r="I38" i="14"/>
  <c r="I37" i="14"/>
  <c r="I36" i="14"/>
  <c r="J48" i="2"/>
  <c r="J46" i="2"/>
  <c r="J45" i="2"/>
  <c r="I48" i="2"/>
  <c r="I46" i="2"/>
  <c r="I45" i="2"/>
  <c r="D53" i="1"/>
  <c r="K52" i="1"/>
  <c r="K51" i="1"/>
  <c r="K50" i="1"/>
  <c r="K49" i="1"/>
  <c r="K48" i="1"/>
  <c r="K47" i="1"/>
  <c r="K46" i="1"/>
  <c r="K45" i="1"/>
  <c r="K44" i="1"/>
  <c r="K42" i="1"/>
  <c r="K41" i="1"/>
  <c r="J52" i="1"/>
  <c r="J51" i="1"/>
  <c r="J50" i="1"/>
  <c r="J49" i="1"/>
  <c r="J48" i="1"/>
  <c r="J47" i="1"/>
  <c r="J46" i="1"/>
  <c r="J45" i="1"/>
  <c r="J44" i="1"/>
  <c r="J42" i="1"/>
  <c r="J41" i="1"/>
  <c r="H13" i="21" l="1"/>
  <c r="H35" i="21"/>
  <c r="G39" i="21"/>
  <c r="G31" i="21"/>
  <c r="G43" i="21"/>
  <c r="G47" i="21"/>
  <c r="H51" i="21"/>
  <c r="G27" i="21"/>
  <c r="G12" i="21"/>
  <c r="H21" i="21"/>
  <c r="G17" i="21"/>
  <c r="G38" i="21"/>
  <c r="G42" i="21"/>
  <c r="G46" i="21"/>
  <c r="G50" i="21"/>
  <c r="H45" i="21"/>
  <c r="H49" i="21"/>
  <c r="G5" i="21"/>
  <c r="J53" i="9"/>
  <c r="I53" i="9"/>
  <c r="B45" i="36" l="1"/>
  <c r="C115" i="36"/>
  <c r="C105" i="36"/>
  <c r="C82" i="36"/>
  <c r="C77" i="36"/>
  <c r="C72" i="36"/>
  <c r="C58" i="36"/>
  <c r="C48" i="36"/>
  <c r="C43" i="36"/>
  <c r="C39" i="36"/>
  <c r="C37" i="36"/>
  <c r="C35" i="36"/>
  <c r="C33" i="36"/>
  <c r="C27" i="36"/>
  <c r="C25" i="36"/>
  <c r="C18" i="36"/>
  <c r="C14" i="36"/>
  <c r="C12" i="36"/>
  <c r="C10" i="36"/>
  <c r="F45" i="36" l="1"/>
  <c r="E45" i="36"/>
  <c r="C116" i="36"/>
  <c r="F54" i="9"/>
  <c r="F47" i="3"/>
  <c r="G39" i="3" s="1"/>
  <c r="I48" i="34" l="1"/>
  <c r="H48" i="34"/>
  <c r="G43" i="9"/>
  <c r="G45" i="9"/>
  <c r="G49" i="9"/>
  <c r="G53" i="9"/>
  <c r="G46" i="9"/>
  <c r="G50" i="9"/>
  <c r="G47" i="9"/>
  <c r="G51" i="9"/>
  <c r="G44" i="9"/>
  <c r="G48" i="9"/>
  <c r="G52" i="9"/>
  <c r="G46" i="3"/>
  <c r="G40" i="3"/>
  <c r="G42" i="3"/>
  <c r="G36" i="3"/>
  <c r="G45" i="3"/>
  <c r="G38" i="3"/>
  <c r="G43" i="3"/>
  <c r="G44" i="3"/>
  <c r="G37" i="3"/>
  <c r="G41" i="3"/>
  <c r="B50" i="34"/>
  <c r="E34" i="34"/>
  <c r="F33" i="34" s="1"/>
  <c r="E26" i="34"/>
  <c r="F22" i="34" s="1"/>
  <c r="E18" i="34"/>
  <c r="F17" i="34" s="1"/>
  <c r="E10" i="34"/>
  <c r="F6" i="34" s="1"/>
  <c r="I38" i="34" l="1"/>
  <c r="H38" i="34"/>
  <c r="C50" i="34"/>
  <c r="I50" i="34"/>
  <c r="H50" i="34"/>
  <c r="I24" i="34"/>
  <c r="H24" i="34"/>
  <c r="I39" i="34"/>
  <c r="H39" i="34"/>
  <c r="I41" i="34"/>
  <c r="H41" i="34"/>
  <c r="I8" i="34"/>
  <c r="H8" i="34"/>
  <c r="I16" i="34"/>
  <c r="H16" i="34"/>
  <c r="I32" i="34"/>
  <c r="H32" i="34"/>
  <c r="I40" i="34"/>
  <c r="H40" i="34"/>
  <c r="F15" i="34"/>
  <c r="F9" i="34"/>
  <c r="F31" i="34"/>
  <c r="E42" i="34"/>
  <c r="F25" i="34"/>
  <c r="F14" i="34"/>
  <c r="F18" i="34"/>
  <c r="F30" i="34"/>
  <c r="F34" i="34"/>
  <c r="F7" i="34"/>
  <c r="F10" i="34"/>
  <c r="F23" i="34"/>
  <c r="F26" i="34"/>
  <c r="C46" i="34"/>
  <c r="C47" i="34"/>
  <c r="C49" i="34"/>
  <c r="G111" i="16"/>
  <c r="G53" i="16"/>
  <c r="G42" i="16"/>
  <c r="F53" i="15"/>
  <c r="F45" i="15"/>
  <c r="C39" i="9"/>
  <c r="D38" i="9" s="1"/>
  <c r="F39" i="9"/>
  <c r="F46" i="14"/>
  <c r="F50" i="2"/>
  <c r="G53" i="1"/>
  <c r="F38" i="34" l="1"/>
  <c r="H108" i="16"/>
  <c r="H103" i="16"/>
  <c r="H104" i="16"/>
  <c r="H107" i="16"/>
  <c r="H110" i="16"/>
  <c r="H105" i="16"/>
  <c r="H109" i="16"/>
  <c r="G38" i="9"/>
  <c r="G37" i="9"/>
  <c r="J39" i="9"/>
  <c r="I39" i="9"/>
  <c r="J49" i="2"/>
  <c r="I49" i="2"/>
  <c r="J50" i="2"/>
  <c r="I50" i="2"/>
  <c r="K53" i="1"/>
  <c r="J53" i="1"/>
  <c r="D36" i="9"/>
  <c r="D34" i="9"/>
  <c r="D35" i="9"/>
  <c r="D37" i="9"/>
  <c r="D33" i="9"/>
  <c r="G49" i="15"/>
  <c r="G50" i="15"/>
  <c r="G51" i="15"/>
  <c r="G52" i="15"/>
  <c r="H45" i="1"/>
  <c r="H50" i="1"/>
  <c r="H42" i="1"/>
  <c r="H48" i="1"/>
  <c r="H46" i="1"/>
  <c r="H51" i="1"/>
  <c r="H41" i="1"/>
  <c r="H47" i="1"/>
  <c r="H52" i="1"/>
  <c r="H49" i="1"/>
  <c r="H44" i="1"/>
  <c r="G46" i="2"/>
  <c r="G45" i="2"/>
  <c r="H35" i="16"/>
  <c r="H39" i="16"/>
  <c r="H40" i="16"/>
  <c r="H36" i="16"/>
  <c r="H37" i="16"/>
  <c r="H41" i="16"/>
  <c r="H38" i="16"/>
  <c r="H34" i="16"/>
  <c r="G43" i="15"/>
  <c r="G40" i="15"/>
  <c r="G44" i="15"/>
  <c r="G41" i="15"/>
  <c r="G39" i="15"/>
  <c r="G42" i="15"/>
  <c r="H49" i="16"/>
  <c r="H50" i="16"/>
  <c r="H51" i="16"/>
  <c r="H52" i="16"/>
  <c r="H48" i="16"/>
  <c r="G36" i="14"/>
  <c r="G40" i="14"/>
  <c r="G44" i="14"/>
  <c r="G42" i="14"/>
  <c r="G43" i="14"/>
  <c r="G37" i="14"/>
  <c r="G41" i="14"/>
  <c r="G45" i="14"/>
  <c r="G38" i="14"/>
  <c r="G39" i="14"/>
  <c r="G35" i="9"/>
  <c r="G33" i="9"/>
  <c r="G34" i="9"/>
  <c r="F41" i="34"/>
  <c r="F39" i="34"/>
  <c r="F42" i="34"/>
  <c r="D74" i="16"/>
  <c r="G74" i="16"/>
  <c r="B58" i="36"/>
  <c r="C49" i="2"/>
  <c r="H73" i="16" l="1"/>
  <c r="H68" i="16"/>
  <c r="H72" i="16"/>
  <c r="H67" i="16"/>
  <c r="H71" i="16"/>
  <c r="H66" i="16"/>
  <c r="H70" i="16"/>
  <c r="F58" i="36"/>
  <c r="E58" i="36"/>
  <c r="K74" i="16"/>
  <c r="J74" i="16"/>
  <c r="D39" i="9"/>
  <c r="H53" i="16"/>
  <c r="F8" i="21"/>
  <c r="F5" i="21"/>
  <c r="B10" i="34" l="1"/>
  <c r="D111" i="16"/>
  <c r="B82" i="36"/>
  <c r="B77" i="36"/>
  <c r="B72" i="36"/>
  <c r="B48" i="36"/>
  <c r="B39" i="36"/>
  <c r="B37" i="36"/>
  <c r="B35" i="36"/>
  <c r="B27" i="36"/>
  <c r="B25" i="36"/>
  <c r="B14" i="36"/>
  <c r="B12" i="36"/>
  <c r="B33" i="36"/>
  <c r="F48" i="36" l="1"/>
  <c r="E48" i="36"/>
  <c r="F72" i="36"/>
  <c r="E72" i="36"/>
  <c r="E77" i="36"/>
  <c r="F77" i="36"/>
  <c r="F82" i="36"/>
  <c r="E82" i="36"/>
  <c r="F39" i="36"/>
  <c r="E39" i="36"/>
  <c r="F37" i="36"/>
  <c r="E37" i="36"/>
  <c r="F35" i="36"/>
  <c r="E35" i="36"/>
  <c r="F33" i="36"/>
  <c r="E33" i="36"/>
  <c r="F27" i="36"/>
  <c r="E27" i="36"/>
  <c r="F25" i="36"/>
  <c r="E25" i="36"/>
  <c r="E14" i="36"/>
  <c r="F14" i="36"/>
  <c r="F12" i="36"/>
  <c r="E12" i="36"/>
  <c r="I10" i="34"/>
  <c r="H10" i="34"/>
  <c r="E107" i="16"/>
  <c r="K111" i="16"/>
  <c r="J111" i="16"/>
  <c r="E108" i="16"/>
  <c r="E104" i="16"/>
  <c r="E110" i="16"/>
  <c r="E109" i="16"/>
  <c r="E105" i="16"/>
  <c r="E103" i="16"/>
  <c r="E106" i="16"/>
  <c r="E70" i="16"/>
  <c r="B18" i="36"/>
  <c r="B10" i="36"/>
  <c r="B105" i="36"/>
  <c r="B115" i="36"/>
  <c r="B43" i="36"/>
  <c r="E43" i="36" l="1"/>
  <c r="F43" i="36"/>
  <c r="F115" i="36"/>
  <c r="E115" i="36"/>
  <c r="F105" i="36"/>
  <c r="E105" i="36"/>
  <c r="F18" i="36"/>
  <c r="E18" i="36"/>
  <c r="F10" i="36"/>
  <c r="E10" i="36"/>
  <c r="B116" i="36"/>
  <c r="H111" i="16"/>
  <c r="G39" i="9"/>
  <c r="E111" i="16"/>
  <c r="D42" i="16"/>
  <c r="E67" i="16"/>
  <c r="E72" i="16"/>
  <c r="E68" i="16"/>
  <c r="E69" i="16"/>
  <c r="E71" i="16"/>
  <c r="E73" i="16"/>
  <c r="E66" i="16"/>
  <c r="C10" i="34"/>
  <c r="C6" i="34"/>
  <c r="F116" i="36" l="1"/>
  <c r="E116" i="36"/>
  <c r="K42" i="16"/>
  <c r="J42" i="16"/>
  <c r="H74" i="16"/>
  <c r="E41" i="16"/>
  <c r="E74" i="16"/>
  <c r="C102" i="23"/>
  <c r="H42" i="16" l="1"/>
  <c r="D87" i="23"/>
  <c r="D6" i="23"/>
  <c r="D72" i="23"/>
  <c r="D67" i="23"/>
  <c r="D83" i="23"/>
  <c r="D78" i="23"/>
  <c r="D64" i="23"/>
  <c r="D71" i="23"/>
  <c r="D82" i="23"/>
  <c r="D76" i="23"/>
  <c r="D65" i="23"/>
  <c r="D69" i="23"/>
  <c r="D86" i="23"/>
  <c r="D80" i="23"/>
  <c r="D75" i="23"/>
  <c r="D73" i="23"/>
  <c r="D68" i="23"/>
  <c r="D84" i="23"/>
  <c r="D79" i="23"/>
  <c r="D74" i="23"/>
  <c r="D70" i="23"/>
  <c r="D66" i="23"/>
  <c r="D85" i="23"/>
  <c r="D81" i="23"/>
  <c r="D77" i="23"/>
  <c r="D37" i="23" l="1"/>
  <c r="C46" i="14" l="1"/>
  <c r="J46" i="14" l="1"/>
  <c r="I46" i="14"/>
  <c r="D45" i="14"/>
  <c r="D41" i="14"/>
  <c r="D36" i="14"/>
  <c r="C50" i="2"/>
  <c r="G46" i="14" l="1"/>
  <c r="B42" i="34"/>
  <c r="C52" i="21"/>
  <c r="D53" i="16"/>
  <c r="B34" i="34"/>
  <c r="B26" i="34"/>
  <c r="B18" i="34"/>
  <c r="D47" i="3"/>
  <c r="C53" i="15"/>
  <c r="C45" i="15"/>
  <c r="E36" i="16"/>
  <c r="C54" i="9"/>
  <c r="D45" i="2"/>
  <c r="D5" i="21" l="1"/>
  <c r="H52" i="21"/>
  <c r="G52" i="21"/>
  <c r="H42" i="34"/>
  <c r="I42" i="34"/>
  <c r="C33" i="34"/>
  <c r="H34" i="34"/>
  <c r="I34" i="34"/>
  <c r="C22" i="34"/>
  <c r="I26" i="34"/>
  <c r="H26" i="34"/>
  <c r="I18" i="34"/>
  <c r="H18" i="34"/>
  <c r="K53" i="16"/>
  <c r="J53" i="16"/>
  <c r="J53" i="15"/>
  <c r="I53" i="15"/>
  <c r="J45" i="15"/>
  <c r="I45" i="15"/>
  <c r="J54" i="9"/>
  <c r="I54" i="9"/>
  <c r="E41" i="3"/>
  <c r="G47" i="3"/>
  <c r="D42" i="15"/>
  <c r="G50" i="2"/>
  <c r="E41" i="1"/>
  <c r="F41" i="21"/>
  <c r="F47" i="21"/>
  <c r="F21" i="21"/>
  <c r="F40" i="21"/>
  <c r="F44" i="21"/>
  <c r="F19" i="21"/>
  <c r="D41" i="21"/>
  <c r="D21" i="21"/>
  <c r="D40" i="21"/>
  <c r="D47" i="21"/>
  <c r="D44" i="21"/>
  <c r="D19" i="21"/>
  <c r="E52" i="16"/>
  <c r="F46" i="21"/>
  <c r="F45" i="21"/>
  <c r="F7" i="21"/>
  <c r="F12" i="21"/>
  <c r="D46" i="21"/>
  <c r="D12" i="21"/>
  <c r="D45" i="21"/>
  <c r="C25" i="34"/>
  <c r="D51" i="9"/>
  <c r="D50" i="9"/>
  <c r="C38" i="34"/>
  <c r="C34" i="34"/>
  <c r="C9" i="34"/>
  <c r="C26" i="34"/>
  <c r="D44" i="15"/>
  <c r="D43" i="15"/>
  <c r="D39" i="15"/>
  <c r="E51" i="16"/>
  <c r="E50" i="16"/>
  <c r="E49" i="16"/>
  <c r="E48" i="16"/>
  <c r="D49" i="9"/>
  <c r="D43" i="9"/>
  <c r="D53" i="9"/>
  <c r="D44" i="9"/>
  <c r="D45" i="9"/>
  <c r="D39" i="14"/>
  <c r="D37" i="14"/>
  <c r="D38" i="14"/>
  <c r="D40" i="14"/>
  <c r="D44" i="14"/>
  <c r="D42" i="14"/>
  <c r="D43" i="14"/>
  <c r="E46" i="1"/>
  <c r="E45" i="1"/>
  <c r="E48" i="1"/>
  <c r="E34" i="16"/>
  <c r="D40" i="15"/>
  <c r="E42" i="1"/>
  <c r="D41" i="15"/>
  <c r="C14" i="34"/>
  <c r="E52" i="1"/>
  <c r="C15" i="34"/>
  <c r="C54" i="21"/>
  <c r="F51" i="21"/>
  <c r="F43" i="21"/>
  <c r="F37" i="21"/>
  <c r="F33" i="21"/>
  <c r="F29" i="21"/>
  <c r="F25" i="21"/>
  <c r="F20" i="21"/>
  <c r="F15" i="21"/>
  <c r="F10" i="21"/>
  <c r="F6" i="21"/>
  <c r="F36" i="21"/>
  <c r="F28" i="21"/>
  <c r="F18" i="21"/>
  <c r="F9" i="21"/>
  <c r="F35" i="21"/>
  <c r="F23" i="21"/>
  <c r="F13" i="21"/>
  <c r="F48" i="21"/>
  <c r="F38" i="21"/>
  <c r="F34" i="21"/>
  <c r="F30" i="21"/>
  <c r="F26" i="21"/>
  <c r="F22" i="21"/>
  <c r="F16" i="21"/>
  <c r="F11" i="21"/>
  <c r="F50" i="21"/>
  <c r="F42" i="21"/>
  <c r="F32" i="21"/>
  <c r="F24" i="21"/>
  <c r="F14" i="21"/>
  <c r="F49" i="21"/>
  <c r="F39" i="21"/>
  <c r="F31" i="21"/>
  <c r="F27" i="21"/>
  <c r="F17" i="21"/>
  <c r="C39" i="34"/>
  <c r="C41" i="34"/>
  <c r="C23" i="34"/>
  <c r="C18" i="34"/>
  <c r="C17" i="34"/>
  <c r="C7" i="34"/>
  <c r="D9" i="21"/>
  <c r="D7" i="21"/>
  <c r="D14" i="21"/>
  <c r="D18" i="21"/>
  <c r="D24" i="21"/>
  <c r="D32" i="21"/>
  <c r="D6" i="21"/>
  <c r="D8" i="21"/>
  <c r="D11" i="21"/>
  <c r="D16" i="21"/>
  <c r="D22" i="21"/>
  <c r="D28" i="21"/>
  <c r="D36" i="21"/>
  <c r="D26" i="21"/>
  <c r="D30" i="21"/>
  <c r="D34" i="21"/>
  <c r="D38" i="21"/>
  <c r="D42" i="21"/>
  <c r="D52" i="23"/>
  <c r="D50" i="23"/>
  <c r="D48" i="23"/>
  <c r="D46" i="23"/>
  <c r="D44" i="23"/>
  <c r="D42" i="23"/>
  <c r="D40" i="23"/>
  <c r="D51" i="23"/>
  <c r="D49" i="23"/>
  <c r="D47" i="23"/>
  <c r="D45" i="23"/>
  <c r="D43" i="23"/>
  <c r="D41" i="23"/>
  <c r="D39" i="23"/>
  <c r="E39" i="16"/>
  <c r="D46" i="2"/>
  <c r="D50" i="2" s="1"/>
  <c r="E47" i="1"/>
  <c r="D52" i="9"/>
  <c r="D47" i="9"/>
  <c r="D48" i="9"/>
  <c r="D46" i="9"/>
  <c r="D49" i="21"/>
  <c r="D10" i="21"/>
  <c r="D13" i="21"/>
  <c r="D15" i="21"/>
  <c r="D17" i="21"/>
  <c r="D20" i="21"/>
  <c r="D23" i="21"/>
  <c r="D25" i="21"/>
  <c r="D27" i="21"/>
  <c r="D29" i="21"/>
  <c r="D31" i="21"/>
  <c r="D33" i="21"/>
  <c r="D35" i="21"/>
  <c r="D37" i="21"/>
  <c r="D39" i="21"/>
  <c r="D43" i="21"/>
  <c r="D48" i="21"/>
  <c r="D51" i="21"/>
  <c r="D52" i="15"/>
  <c r="D50" i="15"/>
  <c r="D51" i="15"/>
  <c r="D49" i="15"/>
  <c r="E50" i="1"/>
  <c r="E49" i="1"/>
  <c r="E44" i="1"/>
  <c r="E51" i="1"/>
  <c r="D50" i="21"/>
  <c r="D7" i="23"/>
  <c r="D9" i="23"/>
  <c r="D11" i="23"/>
  <c r="D13" i="23"/>
  <c r="D15" i="23"/>
  <c r="D17" i="23"/>
  <c r="D19" i="23"/>
  <c r="D21" i="23"/>
  <c r="D23" i="23"/>
  <c r="D25" i="23"/>
  <c r="D27" i="23"/>
  <c r="D29" i="23"/>
  <c r="D31" i="23"/>
  <c r="D33" i="23"/>
  <c r="D35" i="23"/>
  <c r="D38" i="23"/>
  <c r="D8" i="23"/>
  <c r="D10" i="23"/>
  <c r="D12" i="23"/>
  <c r="D14" i="23"/>
  <c r="D16" i="23"/>
  <c r="D18" i="23"/>
  <c r="D20" i="23"/>
  <c r="D22" i="23"/>
  <c r="D24" i="23"/>
  <c r="D26" i="23"/>
  <c r="D28" i="23"/>
  <c r="D30" i="23"/>
  <c r="D32" i="23"/>
  <c r="D34" i="23"/>
  <c r="D36" i="23"/>
  <c r="C42" i="34"/>
  <c r="C30" i="34"/>
  <c r="C31" i="34"/>
  <c r="E36" i="3"/>
  <c r="E38" i="3"/>
  <c r="E39" i="3"/>
  <c r="E42" i="3"/>
  <c r="E43" i="3"/>
  <c r="E46" i="3"/>
  <c r="E37" i="3"/>
  <c r="E40" i="3"/>
  <c r="E44" i="3"/>
  <c r="E45" i="3"/>
  <c r="E35" i="16"/>
  <c r="E38" i="16"/>
  <c r="E37" i="16"/>
  <c r="E40" i="16"/>
  <c r="C56" i="21" l="1"/>
  <c r="D55" i="21" s="1"/>
  <c r="H54" i="21"/>
  <c r="G54" i="21"/>
  <c r="D102" i="23"/>
  <c r="G53" i="15"/>
  <c r="G45" i="15"/>
  <c r="G54" i="9"/>
  <c r="H53" i="1"/>
  <c r="E53" i="1"/>
  <c r="E42" i="16"/>
  <c r="E53" i="16"/>
  <c r="D46" i="14"/>
  <c r="D45" i="15"/>
  <c r="D54" i="9"/>
  <c r="D53" i="15"/>
  <c r="E47" i="3"/>
  <c r="D53" i="21" l="1"/>
  <c r="D52" i="21"/>
  <c r="D54" i="21"/>
  <c r="H56" i="21"/>
  <c r="G56" i="21"/>
  <c r="F54" i="21"/>
  <c r="F53" i="21"/>
  <c r="F55" i="21"/>
  <c r="F52" i="21"/>
  <c r="D56" i="21" l="1"/>
  <c r="F56" i="21"/>
</calcChain>
</file>

<file path=xl/sharedStrings.xml><?xml version="1.0" encoding="utf-8"?>
<sst xmlns="http://schemas.openxmlformats.org/spreadsheetml/2006/main" count="671" uniqueCount="377">
  <si>
    <t>Women</t>
  </si>
  <si>
    <t>Men</t>
  </si>
  <si>
    <t>Total</t>
  </si>
  <si>
    <t>Total Credit Enrollment</t>
  </si>
  <si>
    <t>General Studies</t>
  </si>
  <si>
    <t>Nursing</t>
  </si>
  <si>
    <t>Business Administration</t>
  </si>
  <si>
    <t>Computer Information Technology</t>
  </si>
  <si>
    <t>Radiologic Technology</t>
  </si>
  <si>
    <t>Criminal Justice</t>
  </si>
  <si>
    <t>Accounting</t>
  </si>
  <si>
    <t>Other</t>
  </si>
  <si>
    <t>Charity School of Nursing</t>
  </si>
  <si>
    <t>Percent</t>
  </si>
  <si>
    <t>Number</t>
  </si>
  <si>
    <t>Orleans</t>
  </si>
  <si>
    <t>Jefferson</t>
  </si>
  <si>
    <t>St. Tammany</t>
  </si>
  <si>
    <t>St. Bernard</t>
  </si>
  <si>
    <t>Plaquemines</t>
  </si>
  <si>
    <t>Under 18</t>
  </si>
  <si>
    <t>18 – 19</t>
  </si>
  <si>
    <t>20 – 21</t>
  </si>
  <si>
    <t>22 – 24</t>
  </si>
  <si>
    <t>25 – 29</t>
  </si>
  <si>
    <t>30 – 34</t>
  </si>
  <si>
    <t>35 – 39</t>
  </si>
  <si>
    <t>40 – 49</t>
  </si>
  <si>
    <t>50 – 64</t>
  </si>
  <si>
    <t>65 and over</t>
  </si>
  <si>
    <t>First-Time Freshmen</t>
  </si>
  <si>
    <t>Continuing Students</t>
  </si>
  <si>
    <t>Readmitted Students</t>
  </si>
  <si>
    <t>Exchange Students</t>
  </si>
  <si>
    <t>City Park Campus</t>
  </si>
  <si>
    <t>West Bank Campus</t>
  </si>
  <si>
    <t>Top Ten Most Popular Majors</t>
  </si>
  <si>
    <t>Allied Health</t>
  </si>
  <si>
    <t>Science &amp; Math</t>
  </si>
  <si>
    <t>Business &amp; Technology</t>
  </si>
  <si>
    <t>Campus</t>
  </si>
  <si>
    <t>St. Charles</t>
  </si>
  <si>
    <t>St. John</t>
  </si>
  <si>
    <t>Freshmen</t>
  </si>
  <si>
    <t>Other Undergraduate</t>
  </si>
  <si>
    <t>Preparatory</t>
  </si>
  <si>
    <t>Sophomore</t>
  </si>
  <si>
    <t>Student Demographics</t>
  </si>
  <si>
    <t>Inc/Dec</t>
  </si>
  <si>
    <t>% Change</t>
  </si>
  <si>
    <t>%Change</t>
  </si>
  <si>
    <t>General Statistics</t>
  </si>
  <si>
    <t>Top Ten Parishes</t>
  </si>
  <si>
    <t>College Total</t>
  </si>
  <si>
    <t>Classification</t>
  </si>
  <si>
    <t>Admission Status</t>
  </si>
  <si>
    <t>Enrollment by Age</t>
  </si>
  <si>
    <t>Full-time Students</t>
  </si>
  <si>
    <t>Part-time Students</t>
  </si>
  <si>
    <t>Transfer Students</t>
  </si>
  <si>
    <t>70001</t>
  </si>
  <si>
    <t>70002</t>
  </si>
  <si>
    <t>70003</t>
  </si>
  <si>
    <t>70005</t>
  </si>
  <si>
    <t>70006</t>
  </si>
  <si>
    <t>70037</t>
  </si>
  <si>
    <t>70043</t>
  </si>
  <si>
    <t>70053</t>
  </si>
  <si>
    <t>70056</t>
  </si>
  <si>
    <t>70058</t>
  </si>
  <si>
    <t>70062</t>
  </si>
  <si>
    <t>70065</t>
  </si>
  <si>
    <t>70068</t>
  </si>
  <si>
    <t>70072</t>
  </si>
  <si>
    <t>70094</t>
  </si>
  <si>
    <t>70114</t>
  </si>
  <si>
    <t>70115</t>
  </si>
  <si>
    <t>70116</t>
  </si>
  <si>
    <t>70117</t>
  </si>
  <si>
    <t>70118</t>
  </si>
  <si>
    <t>70119</t>
  </si>
  <si>
    <t>70121</t>
  </si>
  <si>
    <t>70122</t>
  </si>
  <si>
    <t>70123</t>
  </si>
  <si>
    <t>70124</t>
  </si>
  <si>
    <t>70125</t>
  </si>
  <si>
    <t>70126</t>
  </si>
  <si>
    <t>70127</t>
  </si>
  <si>
    <t>70128</t>
  </si>
  <si>
    <t>70130</t>
  </si>
  <si>
    <t>70458</t>
  </si>
  <si>
    <t>70460</t>
  </si>
  <si>
    <t>70461</t>
  </si>
  <si>
    <t>West Metairie</t>
  </si>
  <si>
    <t>Belle Chasse</t>
  </si>
  <si>
    <t>Chalmette</t>
  </si>
  <si>
    <t>Gretna</t>
  </si>
  <si>
    <t>Harvey</t>
  </si>
  <si>
    <t>South Kenner</t>
  </si>
  <si>
    <t>North Kenner</t>
  </si>
  <si>
    <t>LaPlace</t>
  </si>
  <si>
    <t>Marrero</t>
  </si>
  <si>
    <t>Westwego</t>
  </si>
  <si>
    <t>Algiers</t>
  </si>
  <si>
    <t>Uptown</t>
  </si>
  <si>
    <t>Bywater/Lower 9th Ward</t>
  </si>
  <si>
    <t>Carrollton/Riverbend</t>
  </si>
  <si>
    <t>Mid City</t>
  </si>
  <si>
    <t>N.O. Postal Box Zone</t>
  </si>
  <si>
    <t>Lakefront/Gentilly</t>
  </si>
  <si>
    <t>Lakefront/Lakeview</t>
  </si>
  <si>
    <t>Broadmoor</t>
  </si>
  <si>
    <t>N.O. East Crowder</t>
  </si>
  <si>
    <t>N.O. East Past I-510</t>
  </si>
  <si>
    <t>Lower Coast Algiers</t>
  </si>
  <si>
    <t>Slidell</t>
  </si>
  <si>
    <t>Covington</t>
  </si>
  <si>
    <t>Enrollment by Program - Ranked by Enrollment</t>
  </si>
  <si>
    <t>Computer Network Technology</t>
  </si>
  <si>
    <t>Surgical Technology</t>
  </si>
  <si>
    <t>Culinary Arts</t>
  </si>
  <si>
    <t>Health Information Technology</t>
  </si>
  <si>
    <t>Interior Design</t>
  </si>
  <si>
    <t>Respiratory Care Technology</t>
  </si>
  <si>
    <t>Fine Arts</t>
  </si>
  <si>
    <t>Funeral Service Education</t>
  </si>
  <si>
    <t>Pharmacy Technician</t>
  </si>
  <si>
    <t>Motor Vehicle Technology</t>
  </si>
  <si>
    <t>Medical Laboratory Technician</t>
  </si>
  <si>
    <t>Occupational Therapy Assistant</t>
  </si>
  <si>
    <t>Legal Secretary</t>
  </si>
  <si>
    <t>Diagnostic Medical Sonography</t>
  </si>
  <si>
    <t>Nuclear Medicine Technology</t>
  </si>
  <si>
    <t>Ophthalmic Medical Assistant</t>
  </si>
  <si>
    <t>Summer</t>
  </si>
  <si>
    <t>Change</t>
  </si>
  <si>
    <t>Inc/</t>
  </si>
  <si>
    <t>Dec</t>
  </si>
  <si>
    <t>Metairie S of I-10</t>
  </si>
  <si>
    <t>Metairie</t>
  </si>
  <si>
    <t>Old Metairie-Bucktown</t>
  </si>
  <si>
    <t>Metairie Clearview N of I-10</t>
  </si>
  <si>
    <t>Gretna/S of Whitney</t>
  </si>
  <si>
    <t>French Quarter-Marigny</t>
  </si>
  <si>
    <t>Harahan-Jefferson</t>
  </si>
  <si>
    <t>N.O. East Crowder to Wright Rd</t>
  </si>
  <si>
    <t>N.O. East Wright Rd to I-510</t>
  </si>
  <si>
    <t>N.O. CBD-Lwr Garden District</t>
  </si>
  <si>
    <t>Subtotal</t>
  </si>
  <si>
    <t>Other Louisiana</t>
  </si>
  <si>
    <t>Total Louisiana</t>
  </si>
  <si>
    <t>Out-of-State</t>
  </si>
  <si>
    <t>Zip Code</t>
  </si>
  <si>
    <t>Enrollment by Zip Code</t>
  </si>
  <si>
    <t>Table of Contents</t>
  </si>
  <si>
    <t xml:space="preserve">        page no.</t>
  </si>
  <si>
    <t>Gender</t>
  </si>
  <si>
    <t>Ethnicity</t>
  </si>
  <si>
    <t>Full-time/Part-time Status</t>
  </si>
  <si>
    <t>Enrollment by Campus</t>
  </si>
  <si>
    <t>Enrollment by Parish</t>
  </si>
  <si>
    <t>Enrollment by Division</t>
  </si>
  <si>
    <t>Enrollment by Admission Status</t>
  </si>
  <si>
    <t>Enrollment by Classification</t>
  </si>
  <si>
    <t>Enrollment by Program - ranked by enrollment</t>
  </si>
  <si>
    <t>Medical Coding</t>
  </si>
  <si>
    <t>Veterinary Technology</t>
  </si>
  <si>
    <t>Students taking only web classes</t>
  </si>
  <si>
    <t>Average no. of web courses taken</t>
  </si>
  <si>
    <t>City Park</t>
  </si>
  <si>
    <t>West Bank</t>
  </si>
  <si>
    <t>Care &amp; Development of Young Children</t>
  </si>
  <si>
    <t>Hospitality Management</t>
  </si>
  <si>
    <t>Enrollment by Online Status</t>
  </si>
  <si>
    <t>SCH</t>
  </si>
  <si>
    <t>Average Age</t>
  </si>
  <si>
    <r>
      <t xml:space="preserve">FTE Other </t>
    </r>
    <r>
      <rPr>
        <sz val="8"/>
        <rFont val="Arial"/>
        <family val="2"/>
      </rPr>
      <t>(based on 6 SCH)</t>
    </r>
  </si>
  <si>
    <t>Diploma</t>
  </si>
  <si>
    <t>Non-degree seeking</t>
  </si>
  <si>
    <t>Business &amp; Management</t>
  </si>
  <si>
    <t>Other Majors</t>
  </si>
  <si>
    <t xml:space="preserve"> </t>
  </si>
  <si>
    <t>Entrepreneurship</t>
  </si>
  <si>
    <t>Accounting Technology: Account Clerk</t>
  </si>
  <si>
    <t>American Sign Language Interpreting</t>
  </si>
  <si>
    <t>Barber-Styling</t>
  </si>
  <si>
    <t>Carpentry</t>
  </si>
  <si>
    <t>Cosmetology</t>
  </si>
  <si>
    <t>Electrician: Residential</t>
  </si>
  <si>
    <t>Massage Therapy</t>
  </si>
  <si>
    <t>Pipefitter Apprentice</t>
  </si>
  <si>
    <t xml:space="preserve">                    Student Demographics</t>
  </si>
  <si>
    <t xml:space="preserve">                  General Statistics</t>
  </si>
  <si>
    <t xml:space="preserve">                  Enrollment by Age</t>
  </si>
  <si>
    <t xml:space="preserve">                  Enrollment by Campus &amp; Parish</t>
  </si>
  <si>
    <t xml:space="preserve">                           Enrollment by Division &amp; Award</t>
  </si>
  <si>
    <t xml:space="preserve">          Top Ten Most Popular Majors</t>
  </si>
  <si>
    <t xml:space="preserve">    Enrollment by Online Status</t>
  </si>
  <si>
    <t xml:space="preserve"> Enrollment by Zip Code</t>
  </si>
  <si>
    <t>Asian</t>
  </si>
  <si>
    <t>Enrollment by Award</t>
  </si>
  <si>
    <t>Scheduled Credit Hours/ FTE's</t>
  </si>
  <si>
    <t>Hawaiian-Pacific Islander</t>
  </si>
  <si>
    <t>Arts &amp; Humanities</t>
  </si>
  <si>
    <t xml:space="preserve">                           Enrollment by Admission Status &amp; Classification</t>
  </si>
  <si>
    <t>Welding</t>
  </si>
  <si>
    <t>Two Year Comparison of  College-wide Enrollment by Program</t>
  </si>
  <si>
    <t>Hispanic/Latino</t>
  </si>
  <si>
    <t>American Indian or Alaska Native</t>
  </si>
  <si>
    <t>Black or African American</t>
  </si>
  <si>
    <t>White</t>
  </si>
  <si>
    <t>Tangipahoa</t>
  </si>
  <si>
    <t>Culinary Management</t>
  </si>
  <si>
    <t>Fire Science Technology</t>
  </si>
  <si>
    <t>Mandeville</t>
  </si>
  <si>
    <t>Lacombe</t>
  </si>
  <si>
    <t>Pearl River</t>
  </si>
  <si>
    <t>Destrehan</t>
  </si>
  <si>
    <t>Technical</t>
  </si>
  <si>
    <t>Communication</t>
  </si>
  <si>
    <t>No College Designated</t>
  </si>
  <si>
    <t>Nursing - Registered Nursing</t>
  </si>
  <si>
    <t>Nursing - Practical Nursing</t>
  </si>
  <si>
    <t>Transfer Degree - A.S.</t>
  </si>
  <si>
    <t>Transfer Degree - A.A.</t>
  </si>
  <si>
    <t>Electrical-Electronics Engineering Technology</t>
  </si>
  <si>
    <t>Teaching Grades 1-5</t>
  </si>
  <si>
    <t>Performance &amp; Media Arts</t>
  </si>
  <si>
    <t>Computer Aided Design &amp; Drafting</t>
  </si>
  <si>
    <t>Visual Communications-Graphic Design</t>
  </si>
  <si>
    <t>Emergency Medical Technician-Paramedic</t>
  </si>
  <si>
    <t>Civil &amp; Construction Applied Engineering Technology</t>
  </si>
  <si>
    <t>Dietetics Technician</t>
  </si>
  <si>
    <t>Administrative Office Technology</t>
  </si>
  <si>
    <t>(Air-Conditioning) Master HVAC/R Technician</t>
  </si>
  <si>
    <t>Architectural/Design Construction Technology</t>
  </si>
  <si>
    <t>Radiation Therapy</t>
  </si>
  <si>
    <t>Electrical Technology</t>
  </si>
  <si>
    <t>Pastry Arts</t>
  </si>
  <si>
    <t>Electronics Service Technology</t>
  </si>
  <si>
    <t>(Air-Conditioning) Certified HVAC Technician</t>
  </si>
  <si>
    <t>Computer &amp; Electronics Service Technology</t>
  </si>
  <si>
    <t>Horticulture Technology</t>
  </si>
  <si>
    <t>Machine Tool Technology</t>
  </si>
  <si>
    <t>Web Site Design</t>
  </si>
  <si>
    <t>Administrative Office Technology - Office Assistant</t>
  </si>
  <si>
    <t>Marine/Maintenance Electrical Apprentice</t>
  </si>
  <si>
    <t>Electric Line Technician</t>
  </si>
  <si>
    <t>Technical Site - Jefferson</t>
  </si>
  <si>
    <t>English as a Second Language - DEG</t>
  </si>
  <si>
    <t>Inside Machinist Apprentice</t>
  </si>
  <si>
    <t>Uncommitted Students</t>
  </si>
  <si>
    <t>English as a Second Language - NODEG</t>
  </si>
  <si>
    <t>Non-degree Seeking, No Major</t>
  </si>
  <si>
    <t>Non-degree: Dual Enrollment</t>
  </si>
  <si>
    <t>Agriculture &amp; Operations</t>
  </si>
  <si>
    <t>Communication, Journalism</t>
  </si>
  <si>
    <t>Computer &amp; Information Sciences</t>
  </si>
  <si>
    <t>Personal &amp; Culinary Services</t>
  </si>
  <si>
    <t>Education</t>
  </si>
  <si>
    <t>Engineering Technologies</t>
  </si>
  <si>
    <t>Foreign Languages, Literatures</t>
  </si>
  <si>
    <t>Family &amp; Consumer/Human Sciences</t>
  </si>
  <si>
    <t>Legal Professions &amp; Studies</t>
  </si>
  <si>
    <t>Liberal Arts &amp; Sciences, General Studies</t>
  </si>
  <si>
    <t>Homeland Security, Law Enforcement, Firefighting</t>
  </si>
  <si>
    <t>Construction Trades</t>
  </si>
  <si>
    <t>Mechanic &amp; Repair Technologies</t>
  </si>
  <si>
    <t>Precision Production</t>
  </si>
  <si>
    <t>Visual &amp; Performing Arts</t>
  </si>
  <si>
    <t>Health Professions &amp; Programs</t>
  </si>
  <si>
    <t>Business, Management, Marketing</t>
  </si>
  <si>
    <t>College-wide Enrollment by Program</t>
  </si>
  <si>
    <t>Office of Planning &amp; Research</t>
  </si>
  <si>
    <t>Prepared by the Office of Planning &amp; Research</t>
  </si>
  <si>
    <t>OPR</t>
  </si>
  <si>
    <t>Course Location Enrollment</t>
  </si>
  <si>
    <t>Award</t>
  </si>
  <si>
    <t>Course Location SCH</t>
  </si>
  <si>
    <t>Enrollment by Course Location/Class Campus</t>
  </si>
  <si>
    <t>Online</t>
  </si>
  <si>
    <t>Offsite</t>
  </si>
  <si>
    <t>Enrollment by Course Location, SCH</t>
  </si>
  <si>
    <t>College-wide Enrollment by Program (cont.)</t>
  </si>
  <si>
    <t>Enrollment by Program - Ranked by Enrollment (cont.)</t>
  </si>
  <si>
    <t>Luling</t>
  </si>
  <si>
    <t>Saint Rose</t>
  </si>
  <si>
    <t>Hammond</t>
  </si>
  <si>
    <t>Abita Springs</t>
  </si>
  <si>
    <t>Ponchatoula</t>
  </si>
  <si>
    <t>Age</t>
  </si>
  <si>
    <t>Nonresident Alien</t>
  </si>
  <si>
    <t>Two or More Races</t>
  </si>
  <si>
    <t>Race &amp; Ethnicity Unknown</t>
  </si>
  <si>
    <t>E. Baton Rouge</t>
  </si>
  <si>
    <t>Physical Therapy Assistant</t>
  </si>
  <si>
    <t>Medical Registration Specialist</t>
  </si>
  <si>
    <t>Electrician: Commercial</t>
  </si>
  <si>
    <t>Polysomnographic Technology</t>
  </si>
  <si>
    <t>Electrician: Small Industrial</t>
  </si>
  <si>
    <t>Logistics Technology</t>
  </si>
  <si>
    <t>Painter Apprentice</t>
  </si>
  <si>
    <t>Note: Students may enroll courses on different locations, the combined figure is more than headcount total.</t>
  </si>
  <si>
    <t>No. of students taking a web class ¹</t>
  </si>
  <si>
    <t>Students in only Face to Face classes²</t>
  </si>
  <si>
    <t>Total of 1 &amp; 2</t>
  </si>
  <si>
    <t>Post-Associate Certificate</t>
  </si>
  <si>
    <t>Associate</t>
  </si>
  <si>
    <t>Certificate</t>
  </si>
  <si>
    <t>Programs of Study</t>
  </si>
  <si>
    <t>Sidney Collier</t>
  </si>
  <si>
    <t>Northshore Site - Slidell</t>
  </si>
  <si>
    <t>Sidney Collier Site</t>
  </si>
  <si>
    <t>CIP6</t>
  </si>
  <si>
    <t>Science Laboratory Technology</t>
  </si>
  <si>
    <t>Science Technologies/Technicians</t>
  </si>
  <si>
    <t>Teaching (Grades 1-5)</t>
  </si>
  <si>
    <t xml:space="preserve">This publication is only available online. </t>
  </si>
  <si>
    <t>Suggested Citation</t>
  </si>
  <si>
    <t>Content Contact</t>
  </si>
  <si>
    <t>The Office of Planning and Research’s staff provide the administration, faculty, and staff with data resources for use in decision making, assessment, and institutional effectiveness initiatives.</t>
  </si>
  <si>
    <t>Additional resources</t>
  </si>
  <si>
    <t xml:space="preserve">Statistical Reports in Docushare: </t>
  </si>
  <si>
    <t xml:space="preserve">http://docushare3.dcc.edu/docushare/dsweb/View/Collection-79 </t>
  </si>
  <si>
    <t>Office Webpage:</t>
  </si>
  <si>
    <t xml:space="preserve">http://www.dcc.edu/departments/ir/ </t>
  </si>
  <si>
    <t xml:space="preserve">Office of Planning and Research     </t>
  </si>
  <si>
    <t>Summer 2017</t>
  </si>
  <si>
    <t>Summer 2016</t>
  </si>
  <si>
    <t>2017</t>
  </si>
  <si>
    <t>2016</t>
  </si>
  <si>
    <t>Brian Auriti, MLIS</t>
  </si>
  <si>
    <t>Research Manager</t>
  </si>
  <si>
    <t>baurit@dcc.edu</t>
  </si>
  <si>
    <t>End-Of-Term Enrollment Report</t>
  </si>
  <si>
    <t>Terrebonne</t>
  </si>
  <si>
    <t>Division</t>
  </si>
  <si>
    <t>% Chg</t>
  </si>
  <si>
    <t>Collegewide</t>
  </si>
  <si>
    <t>Radiologic Technology - Radiographer</t>
  </si>
  <si>
    <t>Transfer Degree - A.A. &amp; A.S.</t>
  </si>
  <si>
    <t>Accounting Technology - Account Clerk</t>
  </si>
  <si>
    <t>Physical Therapist Assistant</t>
  </si>
  <si>
    <t>513801-1</t>
  </si>
  <si>
    <t>240102-1</t>
  </si>
  <si>
    <t>520101-3</t>
  </si>
  <si>
    <t>520201-2</t>
  </si>
  <si>
    <t>510911-2</t>
  </si>
  <si>
    <t>240199-2/3</t>
  </si>
  <si>
    <t>513901-1</t>
  </si>
  <si>
    <t>430107-1</t>
  </si>
  <si>
    <t>520302-3</t>
  </si>
  <si>
    <t>510806-1</t>
  </si>
  <si>
    <t>Percent Change</t>
  </si>
  <si>
    <t>Industrial Maintenance Technology</t>
  </si>
  <si>
    <t>Precision Machining</t>
  </si>
  <si>
    <t>Kitchen and Bath Design</t>
  </si>
  <si>
    <t>Dietary Manager</t>
  </si>
  <si>
    <t>na</t>
  </si>
  <si>
    <t>Electrical - Electronics Engineering Technology</t>
  </si>
  <si>
    <t>Emergency Medical Technician - Paramedic</t>
  </si>
  <si>
    <t>Visual Communications - Graphic Design</t>
  </si>
  <si>
    <t>Barber - Styling</t>
  </si>
  <si>
    <t>Automotive Technician</t>
  </si>
  <si>
    <t>Electrician - Residential</t>
  </si>
  <si>
    <t>A/C - Certified HVAC Technician</t>
  </si>
  <si>
    <t>Computer-Aided Design &amp; Drafting</t>
  </si>
  <si>
    <t>Dietetic Technician</t>
  </si>
  <si>
    <t>Radiologic Technology - Radiation Therapist</t>
  </si>
  <si>
    <t>Welding - Shielded Metal Arc Welding (SMAW)</t>
  </si>
  <si>
    <t>Welding - Gas Tungsten Arc Welding (GTAW)</t>
  </si>
  <si>
    <t>A/C - Master HVAC/R Technician</t>
  </si>
  <si>
    <t>Welding - Flux Cored Arc Welding &amp; Gas Metal Arc Welding (FCAW &amp; GMAW)</t>
  </si>
  <si>
    <t>Funeral Services</t>
  </si>
  <si>
    <t>Kitchen &amp; Bath Design</t>
  </si>
  <si>
    <t>Electrician - Commercial</t>
  </si>
  <si>
    <t xml:space="preserve">End Of Semester Enrollment Report Summer 2017, August 2017. (Office of Planning and Research)                                                 Delgado Community College, New Orleans.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</si>
</sst>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.0"/>
    <numFmt numFmtId="166" formatCode="###0"/>
  </numFmts>
  <fonts count="42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8"/>
      <name val="Courier"/>
      <family val="3"/>
    </font>
    <font>
      <sz val="2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20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sz val="9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Times New Roman"/>
      <family val="1"/>
    </font>
    <font>
      <b/>
      <sz val="10"/>
      <color theme="0"/>
      <name val="Times New Roman"/>
      <family val="1"/>
    </font>
    <font>
      <b/>
      <sz val="12"/>
      <color theme="0"/>
      <name val="Arial"/>
      <family val="2"/>
    </font>
    <font>
      <sz val="9"/>
      <color theme="0"/>
      <name val="Arial"/>
      <family val="2"/>
    </font>
    <font>
      <sz val="14"/>
      <color rgb="FF222222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u/>
      <sz val="10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CD34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511">
    <xf numFmtId="0" fontId="0" fillId="0" borderId="0" xfId="0"/>
    <xf numFmtId="0" fontId="2" fillId="0" borderId="0" xfId="0" applyFont="1" applyBorder="1" applyAlignment="1">
      <alignment vertical="top" wrapText="1"/>
    </xf>
    <xf numFmtId="10" fontId="2" fillId="0" borderId="0" xfId="0" applyNumberFormat="1" applyFont="1" applyBorder="1" applyAlignment="1">
      <alignment horizontal="right" vertical="top" wrapText="1"/>
    </xf>
    <xf numFmtId="0" fontId="3" fillId="0" borderId="0" xfId="0" applyFont="1"/>
    <xf numFmtId="0" fontId="1" fillId="0" borderId="0" xfId="0" applyFont="1"/>
    <xf numFmtId="3" fontId="0" fillId="0" borderId="0" xfId="0" applyNumberFormat="1"/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3" fillId="0" borderId="0" xfId="0" applyFont="1" applyBorder="1"/>
    <xf numFmtId="0" fontId="8" fillId="0" borderId="1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0" xfId="0" applyFont="1" applyBorder="1"/>
    <xf numFmtId="164" fontId="6" fillId="0" borderId="4" xfId="0" applyNumberFormat="1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5" xfId="0" applyFont="1" applyBorder="1" applyAlignment="1">
      <alignment vertical="top" wrapText="1"/>
    </xf>
    <xf numFmtId="3" fontId="6" fillId="0" borderId="5" xfId="0" applyNumberFormat="1" applyFont="1" applyFill="1" applyBorder="1" applyAlignment="1">
      <alignment horizontal="right" vertical="top" wrapText="1"/>
    </xf>
    <xf numFmtId="9" fontId="6" fillId="0" borderId="0" xfId="0" applyNumberFormat="1" applyFont="1" applyFill="1" applyBorder="1" applyAlignment="1">
      <alignment horizontal="right" vertical="top" wrapText="1"/>
    </xf>
    <xf numFmtId="9" fontId="6" fillId="0" borderId="7" xfId="0" applyNumberFormat="1" applyFont="1" applyFill="1" applyBorder="1" applyAlignment="1">
      <alignment horizontal="right" vertical="top" wrapText="1"/>
    </xf>
    <xf numFmtId="3" fontId="6" fillId="0" borderId="5" xfId="0" applyNumberFormat="1" applyFont="1" applyBorder="1"/>
    <xf numFmtId="0" fontId="6" fillId="0" borderId="0" xfId="0" applyFont="1"/>
    <xf numFmtId="9" fontId="6" fillId="0" borderId="4" xfId="0" applyNumberFormat="1" applyFont="1" applyFill="1" applyBorder="1" applyAlignment="1">
      <alignment horizontal="right" vertical="top" wrapText="1"/>
    </xf>
    <xf numFmtId="0" fontId="8" fillId="0" borderId="5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6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Continuous" vertical="center"/>
    </xf>
    <xf numFmtId="0" fontId="8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right" vertical="top" wrapText="1"/>
    </xf>
    <xf numFmtId="0" fontId="10" fillId="0" borderId="7" xfId="0" applyFont="1" applyBorder="1" applyAlignment="1">
      <alignment horizontal="centerContinuous" vertical="center"/>
    </xf>
    <xf numFmtId="0" fontId="6" fillId="0" borderId="7" xfId="0" applyFont="1" applyBorder="1" applyAlignment="1">
      <alignment horizontal="centerContinuous" vertical="center"/>
    </xf>
    <xf numFmtId="0" fontId="8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right"/>
    </xf>
    <xf numFmtId="3" fontId="6" fillId="0" borderId="0" xfId="0" applyNumberFormat="1" applyFont="1"/>
    <xf numFmtId="0" fontId="0" fillId="0" borderId="0" xfId="0" applyBorder="1"/>
    <xf numFmtId="164" fontId="0" fillId="0" borderId="0" xfId="0" applyNumberFormat="1"/>
    <xf numFmtId="0" fontId="6" fillId="0" borderId="11" xfId="0" applyFont="1" applyBorder="1"/>
    <xf numFmtId="0" fontId="6" fillId="0" borderId="14" xfId="0" applyFont="1" applyBorder="1" applyAlignment="1">
      <alignment horizontal="center" vertical="center"/>
    </xf>
    <xf numFmtId="14" fontId="13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8" fillId="0" borderId="7" xfId="0" applyFont="1" applyFill="1" applyBorder="1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horizontal="center"/>
    </xf>
    <xf numFmtId="0" fontId="8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4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3" fontId="6" fillId="0" borderId="0" xfId="0" applyNumberFormat="1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horizontal="left" indent="1"/>
    </xf>
    <xf numFmtId="0" fontId="8" fillId="0" borderId="0" xfId="0" applyFont="1" applyBorder="1"/>
    <xf numFmtId="0" fontId="6" fillId="0" borderId="7" xfId="0" applyFont="1" applyFill="1" applyBorder="1"/>
    <xf numFmtId="0" fontId="6" fillId="0" borderId="5" xfId="0" applyFont="1" applyBorder="1" applyAlignment="1">
      <alignment wrapText="1"/>
    </xf>
    <xf numFmtId="3" fontId="6" fillId="0" borderId="5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9" fontId="6" fillId="0" borderId="0" xfId="0" applyNumberFormat="1" applyFont="1" applyFill="1" applyBorder="1" applyAlignment="1">
      <alignment horizontal="right" wrapText="1"/>
    </xf>
    <xf numFmtId="9" fontId="6" fillId="0" borderId="0" xfId="0" applyNumberFormat="1" applyFont="1" applyFill="1" applyBorder="1" applyAlignment="1"/>
    <xf numFmtId="9" fontId="6" fillId="0" borderId="4" xfId="0" applyNumberFormat="1" applyFont="1" applyBorder="1" applyAlignment="1"/>
    <xf numFmtId="0" fontId="6" fillId="0" borderId="8" xfId="0" applyFont="1" applyBorder="1" applyAlignment="1"/>
    <xf numFmtId="3" fontId="6" fillId="0" borderId="7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center" vertical="center"/>
    </xf>
    <xf numFmtId="3" fontId="0" fillId="0" borderId="0" xfId="0" applyNumberFormat="1" applyBorder="1"/>
    <xf numFmtId="3" fontId="0" fillId="0" borderId="0" xfId="0" applyNumberFormat="1" applyFill="1" applyBorder="1"/>
    <xf numFmtId="3" fontId="8" fillId="0" borderId="7" xfId="0" applyNumberFormat="1" applyFont="1" applyBorder="1"/>
    <xf numFmtId="0" fontId="8" fillId="0" borderId="5" xfId="0" applyFont="1" applyBorder="1" applyAlignment="1">
      <alignment wrapText="1"/>
    </xf>
    <xf numFmtId="0" fontId="8" fillId="0" borderId="8" xfId="0" applyFont="1" applyBorder="1" applyAlignment="1"/>
    <xf numFmtId="3" fontId="8" fillId="0" borderId="7" xfId="0" applyNumberFormat="1" applyFont="1" applyBorder="1" applyAlignment="1">
      <alignment horizontal="right" wrapText="1"/>
    </xf>
    <xf numFmtId="9" fontId="6" fillId="0" borderId="1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9" fontId="8" fillId="0" borderId="7" xfId="0" applyNumberFormat="1" applyFont="1" applyFill="1" applyBorder="1" applyAlignment="1">
      <alignment horizontal="right" wrapText="1"/>
    </xf>
    <xf numFmtId="0" fontId="8" fillId="0" borderId="5" xfId="0" applyFont="1" applyBorder="1" applyAlignment="1">
      <alignment vertical="top" wrapText="1"/>
    </xf>
    <xf numFmtId="3" fontId="8" fillId="0" borderId="5" xfId="0" applyNumberFormat="1" applyFont="1" applyFill="1" applyBorder="1" applyAlignment="1">
      <alignment horizontal="right" vertical="top" wrapText="1"/>
    </xf>
    <xf numFmtId="9" fontId="8" fillId="0" borderId="7" xfId="0" applyNumberFormat="1" applyFont="1" applyFill="1" applyBorder="1" applyAlignment="1">
      <alignment horizontal="right" vertical="top" wrapText="1"/>
    </xf>
    <xf numFmtId="0" fontId="8" fillId="0" borderId="0" xfId="0" applyFont="1" applyBorder="1" applyAlignment="1">
      <alignment horizontal="right" vertical="top" wrapText="1"/>
    </xf>
    <xf numFmtId="9" fontId="0" fillId="0" borderId="0" xfId="0" applyNumberFormat="1"/>
    <xf numFmtId="0" fontId="6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right" vertical="top" wrapText="1"/>
    </xf>
    <xf numFmtId="9" fontId="6" fillId="0" borderId="0" xfId="0" applyNumberFormat="1" applyFont="1" applyBorder="1"/>
    <xf numFmtId="9" fontId="6" fillId="0" borderId="9" xfId="0" applyNumberFormat="1" applyFont="1" applyBorder="1" applyAlignment="1">
      <alignment horizontal="center" vertical="center"/>
    </xf>
    <xf numFmtId="9" fontId="8" fillId="0" borderId="7" xfId="0" applyNumberFormat="1" applyFont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 vertical="center"/>
    </xf>
    <xf numFmtId="0" fontId="20" fillId="0" borderId="0" xfId="0" applyFont="1"/>
    <xf numFmtId="0" fontId="8" fillId="0" borderId="5" xfId="0" applyFont="1" applyBorder="1"/>
    <xf numFmtId="3" fontId="8" fillId="0" borderId="5" xfId="0" applyNumberFormat="1" applyFont="1" applyBorder="1"/>
    <xf numFmtId="0" fontId="8" fillId="0" borderId="4" xfId="0" applyFont="1" applyBorder="1"/>
    <xf numFmtId="164" fontId="8" fillId="0" borderId="4" xfId="0" applyNumberFormat="1" applyFont="1" applyBorder="1"/>
    <xf numFmtId="0" fontId="8" fillId="0" borderId="7" xfId="0" applyFont="1" applyBorder="1" applyAlignment="1">
      <alignment vertical="top" wrapText="1"/>
    </xf>
    <xf numFmtId="9" fontId="8" fillId="0" borderId="4" xfId="0" applyNumberFormat="1" applyFont="1" applyFill="1" applyBorder="1" applyAlignment="1">
      <alignment horizontal="right" vertical="top" wrapText="1"/>
    </xf>
    <xf numFmtId="9" fontId="6" fillId="0" borderId="7" xfId="0" applyNumberFormat="1" applyFont="1" applyBorder="1"/>
    <xf numFmtId="9" fontId="6" fillId="0" borderId="7" xfId="0" applyNumberFormat="1" applyFont="1" applyFill="1" applyBorder="1"/>
    <xf numFmtId="9" fontId="0" fillId="0" borderId="0" xfId="0" applyNumberFormat="1" applyBorder="1"/>
    <xf numFmtId="9" fontId="6" fillId="0" borderId="0" xfId="0" applyNumberFormat="1" applyFont="1"/>
    <xf numFmtId="1" fontId="18" fillId="0" borderId="0" xfId="0" applyNumberFormat="1" applyFont="1" applyBorder="1"/>
    <xf numFmtId="0" fontId="0" fillId="0" borderId="0" xfId="0" applyAlignment="1">
      <alignment horizontal="right"/>
    </xf>
    <xf numFmtId="9" fontId="8" fillId="0" borderId="7" xfId="0" applyNumberFormat="1" applyFont="1" applyBorder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1" fontId="19" fillId="0" borderId="0" xfId="0" applyNumberFormat="1" applyFont="1" applyBorder="1"/>
    <xf numFmtId="0" fontId="0" fillId="0" borderId="0" xfId="0" applyFill="1" applyBorder="1"/>
    <xf numFmtId="0" fontId="21" fillId="0" borderId="0" xfId="0" applyFont="1"/>
    <xf numFmtId="0" fontId="2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Fill="1"/>
    <xf numFmtId="9" fontId="0" fillId="0" borderId="0" xfId="0" applyNumberFormat="1" applyFill="1"/>
    <xf numFmtId="0" fontId="3" fillId="0" borderId="0" xfId="0" applyFont="1" applyFill="1"/>
    <xf numFmtId="0" fontId="3" fillId="0" borderId="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Continuous"/>
    </xf>
    <xf numFmtId="0" fontId="0" fillId="0" borderId="0" xfId="0" applyFill="1" applyBorder="1" applyAlignment="1">
      <alignment horizontal="centerContinuous"/>
    </xf>
    <xf numFmtId="0" fontId="7" fillId="0" borderId="0" xfId="0" applyFont="1" applyFill="1" applyBorder="1"/>
    <xf numFmtId="0" fontId="6" fillId="0" borderId="5" xfId="0" applyFont="1" applyFill="1" applyBorder="1"/>
    <xf numFmtId="0" fontId="6" fillId="0" borderId="0" xfId="0" applyFont="1" applyFill="1"/>
    <xf numFmtId="3" fontId="9" fillId="0" borderId="0" xfId="0" applyNumberFormat="1" applyFont="1" applyFill="1" applyBorder="1"/>
    <xf numFmtId="9" fontId="9" fillId="0" borderId="0" xfId="0" applyNumberFormat="1" applyFont="1" applyFill="1" applyBorder="1"/>
    <xf numFmtId="0" fontId="20" fillId="0" borderId="0" xfId="0" applyFont="1" applyFill="1"/>
    <xf numFmtId="0" fontId="13" fillId="0" borderId="0" xfId="0" applyFont="1" applyFill="1" applyBorder="1"/>
    <xf numFmtId="0" fontId="20" fillId="0" borderId="0" xfId="0" applyFont="1" applyFill="1" applyBorder="1"/>
    <xf numFmtId="0" fontId="11" fillId="0" borderId="0" xfId="0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9" fontId="3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right" vertical="top" wrapText="1"/>
    </xf>
    <xf numFmtId="164" fontId="7" fillId="0" borderId="0" xfId="0" applyNumberFormat="1" applyFont="1" applyFill="1" applyBorder="1" applyAlignment="1">
      <alignment horizontal="right" vertical="top" wrapText="1"/>
    </xf>
    <xf numFmtId="9" fontId="3" fillId="0" borderId="0" xfId="0" applyNumberFormat="1" applyFont="1" applyFill="1"/>
    <xf numFmtId="0" fontId="12" fillId="0" borderId="0" xfId="0" applyFont="1" applyFill="1" applyBorder="1"/>
    <xf numFmtId="3" fontId="4" fillId="0" borderId="0" xfId="0" applyNumberFormat="1" applyFont="1" applyFill="1" applyBorder="1"/>
    <xf numFmtId="3" fontId="4" fillId="0" borderId="0" xfId="0" applyNumberFormat="1" applyFont="1" applyFill="1"/>
    <xf numFmtId="9" fontId="4" fillId="0" borderId="0" xfId="0" applyNumberFormat="1" applyFont="1" applyFill="1"/>
    <xf numFmtId="0" fontId="7" fillId="0" borderId="0" xfId="0" applyFont="1" applyFill="1" applyBorder="1" applyAlignment="1">
      <alignment horizontal="right" vertical="top" wrapText="1"/>
    </xf>
    <xf numFmtId="0" fontId="6" fillId="0" borderId="2" xfId="0" applyFont="1" applyFill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Continuous" vertical="center"/>
    </xf>
    <xf numFmtId="0" fontId="6" fillId="0" borderId="3" xfId="0" applyFont="1" applyFill="1" applyBorder="1"/>
    <xf numFmtId="0" fontId="6" fillId="0" borderId="0" xfId="0" applyFont="1" applyFill="1" applyBorder="1"/>
    <xf numFmtId="0" fontId="6" fillId="0" borderId="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/>
    <xf numFmtId="0" fontId="6" fillId="0" borderId="8" xfId="0" applyFont="1" applyFill="1" applyBorder="1"/>
    <xf numFmtId="0" fontId="8" fillId="0" borderId="5" xfId="0" applyFont="1" applyFill="1" applyBorder="1"/>
    <xf numFmtId="0" fontId="6" fillId="0" borderId="4" xfId="0" applyFont="1" applyFill="1" applyBorder="1" applyAlignment="1">
      <alignment horizontal="right"/>
    </xf>
    <xf numFmtId="3" fontId="6" fillId="0" borderId="4" xfId="0" applyNumberFormat="1" applyFont="1" applyFill="1" applyBorder="1"/>
    <xf numFmtId="0" fontId="8" fillId="0" borderId="8" xfId="0" applyFont="1" applyFill="1" applyBorder="1"/>
    <xf numFmtId="3" fontId="8" fillId="0" borderId="7" xfId="0" applyNumberFormat="1" applyFont="1" applyFill="1" applyBorder="1" applyAlignment="1">
      <alignment horizontal="right" vertical="top" wrapText="1"/>
    </xf>
    <xf numFmtId="0" fontId="8" fillId="0" borderId="4" xfId="0" applyFont="1" applyFill="1" applyBorder="1" applyAlignment="1">
      <alignment horizontal="right"/>
    </xf>
    <xf numFmtId="0" fontId="8" fillId="0" borderId="4" xfId="0" applyFont="1" applyFill="1" applyBorder="1"/>
    <xf numFmtId="1" fontId="8" fillId="0" borderId="8" xfId="0" applyNumberFormat="1" applyFont="1" applyFill="1" applyBorder="1" applyAlignment="1">
      <alignment horizontal="right"/>
    </xf>
    <xf numFmtId="0" fontId="8" fillId="0" borderId="0" xfId="0" applyFont="1" applyFill="1" applyBorder="1"/>
    <xf numFmtId="3" fontId="6" fillId="0" borderId="0" xfId="0" applyNumberFormat="1" applyFont="1" applyFill="1" applyBorder="1" applyAlignment="1">
      <alignment horizontal="right"/>
    </xf>
    <xf numFmtId="9" fontId="6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1" fontId="8" fillId="0" borderId="0" xfId="0" applyNumberFormat="1" applyFont="1" applyFill="1" applyBorder="1" applyAlignment="1">
      <alignment horizontal="right"/>
    </xf>
    <xf numFmtId="0" fontId="6" fillId="0" borderId="7" xfId="0" applyFont="1" applyFill="1" applyBorder="1" applyAlignment="1">
      <alignment horizontal="right" vertical="top" wrapText="1"/>
    </xf>
    <xf numFmtId="3" fontId="8" fillId="0" borderId="7" xfId="0" applyNumberFormat="1" applyFont="1" applyFill="1" applyBorder="1"/>
    <xf numFmtId="3" fontId="8" fillId="0" borderId="4" xfId="0" applyNumberFormat="1" applyFont="1" applyFill="1" applyBorder="1"/>
    <xf numFmtId="9" fontId="8" fillId="0" borderId="7" xfId="4" applyFont="1" applyBorder="1" applyAlignment="1">
      <alignment horizontal="right" wrapText="1"/>
    </xf>
    <xf numFmtId="9" fontId="6" fillId="0" borderId="7" xfId="0" applyNumberFormat="1" applyFont="1" applyFill="1" applyBorder="1" applyAlignment="1">
      <alignment horizontal="right" wrapText="1"/>
    </xf>
    <xf numFmtId="0" fontId="7" fillId="0" borderId="23" xfId="0" applyFont="1" applyFill="1" applyBorder="1" applyAlignment="1">
      <alignment horizontal="left" vertical="center" indent="1"/>
    </xf>
    <xf numFmtId="3" fontId="7" fillId="0" borderId="21" xfId="0" applyNumberFormat="1" applyFont="1" applyFill="1" applyBorder="1" applyAlignment="1">
      <alignment horizontal="right" vertical="center"/>
    </xf>
    <xf numFmtId="164" fontId="7" fillId="0" borderId="21" xfId="4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left" vertical="center" wrapText="1" indent="1"/>
    </xf>
    <xf numFmtId="0" fontId="7" fillId="0" borderId="5" xfId="0" applyFont="1" applyFill="1" applyBorder="1" applyAlignment="1">
      <alignment horizontal="left" vertical="center" indent="1"/>
    </xf>
    <xf numFmtId="0" fontId="9" fillId="0" borderId="5" xfId="0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horizontal="right" vertical="center"/>
    </xf>
    <xf numFmtId="3" fontId="9" fillId="0" borderId="0" xfId="4" applyNumberFormat="1" applyFont="1" applyFill="1" applyBorder="1" applyAlignment="1">
      <alignment horizontal="right" vertical="center"/>
    </xf>
    <xf numFmtId="164" fontId="9" fillId="0" borderId="0" xfId="4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0" fillId="0" borderId="24" xfId="0" applyFill="1" applyBorder="1"/>
    <xf numFmtId="164" fontId="7" fillId="0" borderId="7" xfId="4" applyNumberFormat="1" applyFont="1" applyBorder="1"/>
    <xf numFmtId="164" fontId="9" fillId="0" borderId="7" xfId="4" applyNumberFormat="1" applyFont="1" applyBorder="1"/>
    <xf numFmtId="164" fontId="8" fillId="0" borderId="7" xfId="0" applyNumberFormat="1" applyFont="1" applyFill="1" applyBorder="1" applyAlignment="1">
      <alignment horizontal="right" wrapText="1"/>
    </xf>
    <xf numFmtId="3" fontId="8" fillId="0" borderId="8" xfId="0" applyNumberFormat="1" applyFont="1" applyBorder="1"/>
    <xf numFmtId="14" fontId="13" fillId="0" borderId="0" xfId="0" applyNumberFormat="1" applyFont="1" applyFill="1" applyAlignment="1">
      <alignment horizontal="left"/>
    </xf>
    <xf numFmtId="166" fontId="24" fillId="2" borderId="7" xfId="2" applyNumberFormat="1" applyFont="1" applyFill="1" applyBorder="1" applyAlignment="1">
      <alignment horizontal="right" vertical="center"/>
    </xf>
    <xf numFmtId="164" fontId="8" fillId="0" borderId="7" xfId="0" applyNumberFormat="1" applyFont="1" applyFill="1" applyBorder="1" applyAlignment="1">
      <alignment horizontal="right" vertical="top" wrapText="1"/>
    </xf>
    <xf numFmtId="164" fontId="8" fillId="0" borderId="7" xfId="0" applyNumberFormat="1" applyFont="1" applyFill="1" applyBorder="1" applyAlignment="1">
      <alignment horizontal="right"/>
    </xf>
    <xf numFmtId="164" fontId="8" fillId="0" borderId="7" xfId="0" quotePrefix="1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center" vertical="center"/>
    </xf>
    <xf numFmtId="164" fontId="8" fillId="0" borderId="7" xfId="0" quotePrefix="1" applyNumberFormat="1" applyFont="1" applyBorder="1"/>
    <xf numFmtId="3" fontId="6" fillId="0" borderId="8" xfId="0" applyNumberFormat="1" applyFont="1" applyBorder="1" applyAlignment="1">
      <alignment horizontal="right" wrapText="1"/>
    </xf>
    <xf numFmtId="0" fontId="6" fillId="0" borderId="8" xfId="0" applyFont="1" applyFill="1" applyBorder="1" applyAlignment="1">
      <alignment wrapText="1"/>
    </xf>
    <xf numFmtId="9" fontId="6" fillId="0" borderId="8" xfId="0" applyNumberFormat="1" applyFont="1" applyBorder="1" applyAlignment="1">
      <alignment horizontal="right"/>
    </xf>
    <xf numFmtId="164" fontId="6" fillId="0" borderId="0" xfId="0" applyNumberFormat="1" applyFont="1" applyBorder="1" applyAlignment="1"/>
    <xf numFmtId="9" fontId="6" fillId="0" borderId="0" xfId="0" applyNumberFormat="1" applyFont="1" applyBorder="1" applyAlignment="1"/>
    <xf numFmtId="0" fontId="6" fillId="0" borderId="7" xfId="0" applyFont="1" applyBorder="1" applyAlignment="1">
      <alignment wrapText="1"/>
    </xf>
    <xf numFmtId="0" fontId="8" fillId="0" borderId="3" xfId="0" applyFont="1" applyBorder="1" applyAlignment="1"/>
    <xf numFmtId="9" fontId="8" fillId="0" borderId="27" xfId="0" applyNumberFormat="1" applyFont="1" applyFill="1" applyBorder="1" applyAlignment="1">
      <alignment horizontal="right" wrapText="1"/>
    </xf>
    <xf numFmtId="0" fontId="6" fillId="0" borderId="8" xfId="0" applyFont="1" applyBorder="1" applyAlignment="1">
      <alignment wrapText="1"/>
    </xf>
    <xf numFmtId="3" fontId="6" fillId="0" borderId="8" xfId="0" applyNumberFormat="1" applyFont="1" applyFill="1" applyBorder="1" applyAlignment="1">
      <alignment horizontal="right" vertical="center"/>
    </xf>
    <xf numFmtId="9" fontId="6" fillId="0" borderId="8" xfId="0" applyNumberFormat="1" applyFont="1" applyFill="1" applyBorder="1" applyAlignment="1">
      <alignment horizontal="right"/>
    </xf>
    <xf numFmtId="0" fontId="9" fillId="0" borderId="5" xfId="0" applyFont="1" applyFill="1" applyBorder="1"/>
    <xf numFmtId="0" fontId="7" fillId="0" borderId="23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8" fillId="0" borderId="1" xfId="0" applyFont="1" applyFill="1" applyBorder="1"/>
    <xf numFmtId="0" fontId="6" fillId="0" borderId="24" xfId="0" applyFont="1" applyFill="1" applyBorder="1"/>
    <xf numFmtId="0" fontId="6" fillId="0" borderId="23" xfId="0" applyFont="1" applyFill="1" applyBorder="1"/>
    <xf numFmtId="0" fontId="6" fillId="0" borderId="28" xfId="0" applyFont="1" applyFill="1" applyBorder="1"/>
    <xf numFmtId="164" fontId="0" fillId="0" borderId="14" xfId="0" applyNumberFormat="1" applyBorder="1"/>
    <xf numFmtId="9" fontId="8" fillId="0" borderId="26" xfId="4" applyFont="1" applyBorder="1"/>
    <xf numFmtId="0" fontId="4" fillId="0" borderId="0" xfId="0" applyFont="1" applyFill="1" applyAlignment="1">
      <alignment horizontal="center"/>
    </xf>
    <xf numFmtId="0" fontId="0" fillId="3" borderId="0" xfId="0" applyFill="1" applyBorder="1"/>
    <xf numFmtId="0" fontId="0" fillId="4" borderId="0" xfId="0" applyFill="1" applyBorder="1"/>
    <xf numFmtId="0" fontId="3" fillId="4" borderId="0" xfId="0" applyFont="1" applyFill="1" applyBorder="1"/>
    <xf numFmtId="0" fontId="3" fillId="0" borderId="0" xfId="0" applyFont="1" applyFill="1" applyAlignment="1">
      <alignment horizontal="center"/>
    </xf>
    <xf numFmtId="0" fontId="26" fillId="4" borderId="0" xfId="0" applyFont="1" applyFill="1" applyBorder="1" applyAlignment="1">
      <alignment horizontal="centerContinuous"/>
    </xf>
    <xf numFmtId="0" fontId="7" fillId="4" borderId="33" xfId="0" applyFont="1" applyFill="1" applyBorder="1"/>
    <xf numFmtId="164" fontId="7" fillId="4" borderId="33" xfId="0" applyNumberFormat="1" applyFont="1" applyFill="1" applyBorder="1"/>
    <xf numFmtId="0" fontId="7" fillId="4" borderId="33" xfId="0" applyFont="1" applyFill="1" applyBorder="1" applyAlignment="1">
      <alignment horizontal="center"/>
    </xf>
    <xf numFmtId="0" fontId="7" fillId="4" borderId="33" xfId="0" applyFont="1" applyFill="1" applyBorder="1" applyAlignment="1">
      <alignment horizontal="right"/>
    </xf>
    <xf numFmtId="0" fontId="25" fillId="4" borderId="34" xfId="0" applyFont="1" applyFill="1" applyBorder="1"/>
    <xf numFmtId="0" fontId="26" fillId="4" borderId="0" xfId="0" applyFont="1" applyFill="1" applyBorder="1"/>
    <xf numFmtId="14" fontId="30" fillId="4" borderId="33" xfId="0" applyNumberFormat="1" applyFont="1" applyFill="1" applyBorder="1" applyAlignment="1">
      <alignment horizontal="left"/>
    </xf>
    <xf numFmtId="0" fontId="29" fillId="0" borderId="0" xfId="0" applyFont="1" applyFill="1" applyBorder="1" applyAlignment="1">
      <alignment horizontal="centerContinuous"/>
    </xf>
    <xf numFmtId="0" fontId="26" fillId="0" borderId="0" xfId="0" applyFont="1" applyFill="1" applyBorder="1" applyAlignment="1">
      <alignment horizontal="centerContinuous"/>
    </xf>
    <xf numFmtId="0" fontId="10" fillId="0" borderId="23" xfId="0" applyFont="1" applyFill="1" applyBorder="1"/>
    <xf numFmtId="0" fontId="8" fillId="0" borderId="2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3" fontId="7" fillId="0" borderId="0" xfId="4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0" fontId="29" fillId="0" borderId="0" xfId="0" applyFont="1" applyFill="1" applyBorder="1" applyAlignment="1">
      <alignment horizontal="right"/>
    </xf>
    <xf numFmtId="0" fontId="29" fillId="0" borderId="0" xfId="0" applyFont="1" applyFill="1" applyBorder="1" applyAlignment="1">
      <alignment horizontal="left"/>
    </xf>
    <xf numFmtId="3" fontId="6" fillId="0" borderId="7" xfId="0" applyNumberFormat="1" applyFont="1" applyFill="1" applyBorder="1" applyAlignment="1">
      <alignment horizontal="right" vertical="center"/>
    </xf>
    <xf numFmtId="3" fontId="8" fillId="0" borderId="7" xfId="0" applyNumberFormat="1" applyFont="1" applyFill="1" applyBorder="1" applyAlignment="1">
      <alignment horizontal="right" wrapText="1"/>
    </xf>
    <xf numFmtId="3" fontId="1" fillId="0" borderId="5" xfId="0" applyNumberFormat="1" applyFont="1" applyFill="1" applyBorder="1" applyAlignment="1">
      <alignment horizontal="right" wrapText="1"/>
    </xf>
    <xf numFmtId="164" fontId="1" fillId="0" borderId="7" xfId="0" applyNumberFormat="1" applyFont="1" applyFill="1" applyBorder="1" applyAlignment="1">
      <alignment horizontal="right" wrapText="1"/>
    </xf>
    <xf numFmtId="3" fontId="1" fillId="0" borderId="8" xfId="0" applyNumberFormat="1" applyFont="1" applyFill="1" applyBorder="1" applyAlignment="1">
      <alignment horizontal="right" vertical="center"/>
    </xf>
    <xf numFmtId="0" fontId="1" fillId="0" borderId="8" xfId="0" applyFont="1" applyFill="1" applyBorder="1"/>
    <xf numFmtId="1" fontId="1" fillId="0" borderId="5" xfId="0" applyNumberFormat="1" applyFont="1" applyFill="1" applyBorder="1" applyAlignment="1">
      <alignment horizontal="right" vertical="top" wrapText="1"/>
    </xf>
    <xf numFmtId="164" fontId="1" fillId="0" borderId="7" xfId="0" applyNumberFormat="1" applyFont="1" applyFill="1" applyBorder="1" applyAlignment="1">
      <alignment horizontal="right" vertical="top" wrapText="1"/>
    </xf>
    <xf numFmtId="1" fontId="1" fillId="0" borderId="8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3" fontId="1" fillId="0" borderId="8" xfId="0" applyNumberFormat="1" applyFont="1" applyBorder="1"/>
    <xf numFmtId="164" fontId="1" fillId="0" borderId="7" xfId="0" quotePrefix="1" applyNumberFormat="1" applyFont="1" applyBorder="1" applyAlignment="1">
      <alignment horizontal="right"/>
    </xf>
    <xf numFmtId="164" fontId="0" fillId="0" borderId="26" xfId="0" applyNumberFormat="1" applyBorder="1"/>
    <xf numFmtId="0" fontId="25" fillId="4" borderId="33" xfId="0" applyFont="1" applyFill="1" applyBorder="1"/>
    <xf numFmtId="3" fontId="1" fillId="0" borderId="7" xfId="0" applyNumberFormat="1" applyFont="1" applyBorder="1"/>
    <xf numFmtId="164" fontId="1" fillId="0" borderId="7" xfId="0" quotePrefix="1" applyNumberFormat="1" applyFont="1" applyBorder="1"/>
    <xf numFmtId="0" fontId="1" fillId="2" borderId="5" xfId="0" applyFont="1" applyFill="1" applyBorder="1" applyAlignment="1">
      <alignment horizontal="left" vertical="center"/>
    </xf>
    <xf numFmtId="0" fontId="6" fillId="0" borderId="10" xfId="0" applyFont="1" applyBorder="1" applyAlignment="1">
      <alignment vertical="center"/>
    </xf>
    <xf numFmtId="0" fontId="1" fillId="2" borderId="23" xfId="0" applyFont="1" applyFill="1" applyBorder="1" applyAlignment="1">
      <alignment horizontal="left" vertical="center"/>
    </xf>
    <xf numFmtId="0" fontId="6" fillId="0" borderId="2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166" fontId="24" fillId="2" borderId="6" xfId="1" applyNumberFormat="1" applyFont="1" applyFill="1" applyBorder="1" applyAlignment="1">
      <alignment horizontal="right" vertical="center"/>
    </xf>
    <xf numFmtId="0" fontId="8" fillId="0" borderId="0" xfId="0" applyFont="1" applyBorder="1" applyAlignment="1"/>
    <xf numFmtId="3" fontId="6" fillId="0" borderId="0" xfId="0" applyNumberFormat="1" applyFont="1" applyFill="1" applyBorder="1" applyAlignment="1">
      <alignment horizontal="right" vertical="center"/>
    </xf>
    <xf numFmtId="9" fontId="6" fillId="0" borderId="3" xfId="0" applyNumberFormat="1" applyFont="1" applyBorder="1" applyAlignment="1"/>
    <xf numFmtId="164" fontId="6" fillId="0" borderId="3" xfId="0" applyNumberFormat="1" applyFont="1" applyBorder="1" applyAlignment="1"/>
    <xf numFmtId="0" fontId="29" fillId="4" borderId="0" xfId="0" applyFont="1" applyFill="1" applyBorder="1" applyAlignment="1">
      <alignment horizontal="centerContinuous"/>
    </xf>
    <xf numFmtId="0" fontId="8" fillId="0" borderId="36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left" vertical="center"/>
    </xf>
    <xf numFmtId="0" fontId="1" fillId="2" borderId="37" xfId="0" applyFont="1" applyFill="1" applyBorder="1" applyAlignment="1">
      <alignment horizontal="left" vertical="center"/>
    </xf>
    <xf numFmtId="0" fontId="1" fillId="2" borderId="38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left" indent="1"/>
    </xf>
    <xf numFmtId="0" fontId="6" fillId="0" borderId="19" xfId="0" applyFont="1" applyBorder="1"/>
    <xf numFmtId="0" fontId="13" fillId="0" borderId="19" xfId="0" applyFont="1" applyBorder="1"/>
    <xf numFmtId="14" fontId="20" fillId="0" borderId="0" xfId="0" applyNumberFormat="1" applyFont="1" applyBorder="1" applyAlignment="1"/>
    <xf numFmtId="0" fontId="6" fillId="0" borderId="16" xfId="0" applyFont="1" applyBorder="1" applyAlignment="1">
      <alignment horizontal="center" vertical="center"/>
    </xf>
    <xf numFmtId="3" fontId="8" fillId="0" borderId="17" xfId="0" applyNumberFormat="1" applyFont="1" applyBorder="1"/>
    <xf numFmtId="0" fontId="8" fillId="0" borderId="38" xfId="0" applyFont="1" applyFill="1" applyBorder="1" applyAlignment="1">
      <alignment horizontal="left" indent="1"/>
    </xf>
    <xf numFmtId="0" fontId="29" fillId="4" borderId="0" xfId="0" applyFont="1" applyFill="1" applyBorder="1" applyAlignment="1">
      <alignment horizontal="right"/>
    </xf>
    <xf numFmtId="0" fontId="29" fillId="4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1" fillId="0" borderId="5" xfId="0" applyFont="1" applyBorder="1" applyAlignment="1">
      <alignment vertical="top" wrapText="1"/>
    </xf>
    <xf numFmtId="164" fontId="0" fillId="0" borderId="0" xfId="0" applyNumberFormat="1" applyBorder="1"/>
    <xf numFmtId="3" fontId="1" fillId="0" borderId="8" xfId="0" applyNumberFormat="1" applyFont="1" applyBorder="1" applyAlignment="1"/>
    <xf numFmtId="164" fontId="1" fillId="0" borderId="8" xfId="0" applyNumberFormat="1" applyFont="1" applyFill="1" applyBorder="1" applyAlignment="1">
      <alignment horizontal="right" wrapText="1"/>
    </xf>
    <xf numFmtId="0" fontId="1" fillId="0" borderId="0" xfId="0" applyFont="1" applyBorder="1"/>
    <xf numFmtId="9" fontId="1" fillId="0" borderId="0" xfId="0" applyNumberFormat="1" applyFont="1" applyBorder="1"/>
    <xf numFmtId="0" fontId="1" fillId="0" borderId="7" xfId="0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0" fontId="6" fillId="5" borderId="5" xfId="0" applyFont="1" applyFill="1" applyBorder="1" applyAlignment="1">
      <alignment vertical="top" wrapText="1"/>
    </xf>
    <xf numFmtId="164" fontId="1" fillId="0" borderId="0" xfId="0" applyNumberFormat="1" applyFont="1" applyFill="1" applyBorder="1"/>
    <xf numFmtId="0" fontId="1" fillId="0" borderId="7" xfId="0" applyFont="1" applyFill="1" applyBorder="1" applyAlignment="1">
      <alignment horizontal="center" vertical="center"/>
    </xf>
    <xf numFmtId="164" fontId="1" fillId="0" borderId="0" xfId="0" applyNumberFormat="1" applyFont="1"/>
    <xf numFmtId="0" fontId="1" fillId="0" borderId="10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0" xfId="0" applyFont="1" applyFill="1" applyBorder="1"/>
    <xf numFmtId="0" fontId="1" fillId="3" borderId="0" xfId="0" applyFont="1" applyFill="1" applyBorder="1"/>
    <xf numFmtId="3" fontId="8" fillId="0" borderId="0" xfId="0" applyNumberFormat="1" applyFont="1" applyBorder="1"/>
    <xf numFmtId="9" fontId="8" fillId="0" borderId="0" xfId="0" applyNumberFormat="1" applyFont="1" applyBorder="1"/>
    <xf numFmtId="164" fontId="8" fillId="0" borderId="0" xfId="0" quotePrefix="1" applyNumberFormat="1" applyFont="1" applyBorder="1"/>
    <xf numFmtId="14" fontId="30" fillId="5" borderId="0" xfId="0" applyNumberFormat="1" applyFont="1" applyFill="1" applyBorder="1" applyAlignment="1">
      <alignment horizontal="left"/>
    </xf>
    <xf numFmtId="0" fontId="7" fillId="5" borderId="0" xfId="0" applyFont="1" applyFill="1" applyBorder="1" applyAlignment="1">
      <alignment horizontal="right"/>
    </xf>
    <xf numFmtId="0" fontId="25" fillId="5" borderId="0" xfId="0" applyFont="1" applyFill="1" applyBorder="1"/>
    <xf numFmtId="0" fontId="0" fillId="0" borderId="0" xfId="0" applyBorder="1" applyAlignment="1"/>
    <xf numFmtId="0" fontId="6" fillId="0" borderId="7" xfId="0" applyFont="1" applyBorder="1" applyAlignment="1">
      <alignment vertical="center" wrapText="1"/>
    </xf>
    <xf numFmtId="0" fontId="31" fillId="0" borderId="0" xfId="0" applyFont="1"/>
    <xf numFmtId="0" fontId="1" fillId="0" borderId="5" xfId="0" applyFont="1" applyBorder="1" applyAlignment="1">
      <alignment wrapText="1"/>
    </xf>
    <xf numFmtId="0" fontId="1" fillId="0" borderId="5" xfId="0" applyFont="1" applyBorder="1" applyAlignment="1"/>
    <xf numFmtId="0" fontId="1" fillId="0" borderId="5" xfId="0" applyFont="1" applyFill="1" applyBorder="1" applyAlignment="1">
      <alignment wrapText="1"/>
    </xf>
    <xf numFmtId="0" fontId="1" fillId="5" borderId="5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right" vertical="top" wrapText="1"/>
    </xf>
    <xf numFmtId="3" fontId="1" fillId="0" borderId="7" xfId="0" applyNumberFormat="1" applyFont="1" applyFill="1" applyBorder="1" applyAlignment="1">
      <alignment horizontal="right" vertical="top" wrapText="1"/>
    </xf>
    <xf numFmtId="166" fontId="32" fillId="2" borderId="7" xfId="1" applyNumberFormat="1" applyFont="1" applyFill="1" applyBorder="1" applyAlignment="1">
      <alignment horizontal="right" vertical="center"/>
    </xf>
    <xf numFmtId="3" fontId="1" fillId="0" borderId="20" xfId="0" applyNumberFormat="1" applyFont="1" applyBorder="1"/>
    <xf numFmtId="3" fontId="1" fillId="0" borderId="16" xfId="0" applyNumberFormat="1" applyFont="1" applyBorder="1"/>
    <xf numFmtId="166" fontId="32" fillId="2" borderId="16" xfId="1" applyNumberFormat="1" applyFont="1" applyFill="1" applyBorder="1" applyAlignment="1">
      <alignment horizontal="right" vertical="center"/>
    </xf>
    <xf numFmtId="0" fontId="1" fillId="0" borderId="16" xfId="0" applyFont="1" applyBorder="1"/>
    <xf numFmtId="3" fontId="1" fillId="0" borderId="17" xfId="0" applyNumberFormat="1" applyFont="1" applyBorder="1"/>
    <xf numFmtId="3" fontId="1" fillId="0" borderId="16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indent="1"/>
    </xf>
    <xf numFmtId="9" fontId="8" fillId="0" borderId="0" xfId="4" applyFont="1" applyBorder="1"/>
    <xf numFmtId="1" fontId="1" fillId="0" borderId="7" xfId="0" applyNumberFormat="1" applyFont="1" applyFill="1" applyBorder="1" applyAlignment="1">
      <alignment horizontal="right"/>
    </xf>
    <xf numFmtId="0" fontId="1" fillId="0" borderId="8" xfId="0" applyFont="1" applyFill="1" applyBorder="1" applyAlignment="1"/>
    <xf numFmtId="3" fontId="1" fillId="0" borderId="7" xfId="0" applyNumberFormat="1" applyFont="1" applyFill="1" applyBorder="1"/>
    <xf numFmtId="3" fontId="0" fillId="0" borderId="6" xfId="0" applyNumberFormat="1" applyBorder="1" applyAlignment="1">
      <alignment vertical="center"/>
    </xf>
    <xf numFmtId="3" fontId="1" fillId="0" borderId="21" xfId="0" applyNumberFormat="1" applyFont="1" applyBorder="1" applyAlignment="1">
      <alignment vertical="center"/>
    </xf>
    <xf numFmtId="9" fontId="1" fillId="0" borderId="21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9" fontId="1" fillId="0" borderId="7" xfId="0" applyNumberFormat="1" applyFont="1" applyBorder="1" applyAlignment="1">
      <alignment vertical="center"/>
    </xf>
    <xf numFmtId="0" fontId="6" fillId="0" borderId="5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3" fontId="1" fillId="0" borderId="7" xfId="0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3" fontId="8" fillId="0" borderId="7" xfId="0" applyNumberFormat="1" applyFont="1" applyBorder="1" applyAlignment="1">
      <alignment vertical="center"/>
    </xf>
    <xf numFmtId="9" fontId="8" fillId="0" borderId="7" xfId="0" applyNumberFormat="1" applyFont="1" applyBorder="1" applyAlignment="1">
      <alignment vertical="center"/>
    </xf>
    <xf numFmtId="0" fontId="7" fillId="0" borderId="0" xfId="0" applyFont="1" applyFill="1" applyBorder="1" applyAlignment="1">
      <alignment horizontal="left" indent="1"/>
    </xf>
    <xf numFmtId="0" fontId="1" fillId="0" borderId="5" xfId="0" applyFont="1" applyBorder="1" applyAlignment="1">
      <alignment vertical="center" wrapText="1"/>
    </xf>
    <xf numFmtId="0" fontId="0" fillId="0" borderId="41" xfId="0" applyBorder="1"/>
    <xf numFmtId="0" fontId="8" fillId="0" borderId="30" xfId="0" applyFont="1" applyBorder="1" applyAlignment="1">
      <alignment horizontal="left"/>
    </xf>
    <xf numFmtId="0" fontId="0" fillId="0" borderId="39" xfId="0" applyBorder="1"/>
    <xf numFmtId="0" fontId="8" fillId="0" borderId="30" xfId="0" applyFont="1" applyBorder="1"/>
    <xf numFmtId="0" fontId="8" fillId="0" borderId="42" xfId="0" applyFont="1" applyBorder="1"/>
    <xf numFmtId="3" fontId="0" fillId="3" borderId="0" xfId="0" applyNumberFormat="1" applyFill="1" applyBorder="1"/>
    <xf numFmtId="3" fontId="8" fillId="0" borderId="0" xfId="0" applyNumberFormat="1" applyFont="1"/>
    <xf numFmtId="3" fontId="33" fillId="0" borderId="0" xfId="0" applyNumberFormat="1" applyFont="1" applyFill="1" applyBorder="1" applyAlignment="1">
      <alignment horizontal="center" vertical="center"/>
    </xf>
    <xf numFmtId="3" fontId="33" fillId="0" borderId="25" xfId="0" applyNumberFormat="1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49" fontId="33" fillId="0" borderId="18" xfId="0" applyNumberFormat="1" applyFont="1" applyBorder="1" applyAlignment="1">
      <alignment horizontal="right"/>
    </xf>
    <xf numFmtId="3" fontId="0" fillId="0" borderId="43" xfId="0" applyNumberFormat="1" applyBorder="1"/>
    <xf numFmtId="3" fontId="8" fillId="0" borderId="21" xfId="0" applyNumberFormat="1" applyFont="1" applyBorder="1"/>
    <xf numFmtId="3" fontId="0" fillId="0" borderId="9" xfId="0" applyNumberFormat="1" applyBorder="1"/>
    <xf numFmtId="3" fontId="8" fillId="0" borderId="44" xfId="0" applyNumberFormat="1" applyFont="1" applyBorder="1"/>
    <xf numFmtId="3" fontId="8" fillId="0" borderId="29" xfId="0" applyNumberFormat="1" applyFont="1" applyBorder="1"/>
    <xf numFmtId="0" fontId="0" fillId="0" borderId="0" xfId="0" applyAlignment="1"/>
    <xf numFmtId="14" fontId="35" fillId="4" borderId="33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right" vertical="top" wrapText="1"/>
    </xf>
    <xf numFmtId="9" fontId="8" fillId="0" borderId="0" xfId="0" applyNumberFormat="1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3" fontId="0" fillId="0" borderId="0" xfId="0" applyNumberFormat="1" applyFill="1"/>
    <xf numFmtId="3" fontId="8" fillId="0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0" fontId="1" fillId="0" borderId="45" xfId="0" applyFont="1" applyBorder="1"/>
    <xf numFmtId="3" fontId="0" fillId="0" borderId="46" xfId="0" applyNumberFormat="1" applyBorder="1"/>
    <xf numFmtId="0" fontId="1" fillId="0" borderId="45" xfId="0" applyFont="1" applyFill="1" applyBorder="1"/>
    <xf numFmtId="0" fontId="0" fillId="0" borderId="48" xfId="0" applyBorder="1"/>
    <xf numFmtId="3" fontId="0" fillId="0" borderId="49" xfId="0" applyNumberFormat="1" applyBorder="1"/>
    <xf numFmtId="3" fontId="33" fillId="0" borderId="0" xfId="0" applyNumberFormat="1" applyFont="1" applyFill="1" applyBorder="1" applyAlignment="1">
      <alignment vertical="center"/>
    </xf>
    <xf numFmtId="0" fontId="0" fillId="0" borderId="45" xfId="0" applyBorder="1"/>
    <xf numFmtId="49" fontId="33" fillId="0" borderId="18" xfId="0" applyNumberFormat="1" applyFont="1" applyBorder="1" applyAlignment="1">
      <alignment horizontal="right" vertical="center"/>
    </xf>
    <xf numFmtId="0" fontId="8" fillId="0" borderId="35" xfId="0" applyFont="1" applyFill="1" applyBorder="1" applyAlignment="1">
      <alignment horizontal="left" vertical="center"/>
    </xf>
    <xf numFmtId="3" fontId="0" fillId="5" borderId="46" xfId="0" applyNumberFormat="1" applyFill="1" applyBorder="1"/>
    <xf numFmtId="14" fontId="30" fillId="4" borderId="33" xfId="0" applyNumberFormat="1" applyFont="1" applyFill="1" applyBorder="1" applyAlignment="1">
      <alignment horizontal="left" vertical="center"/>
    </xf>
    <xf numFmtId="0" fontId="7" fillId="4" borderId="33" xfId="0" applyFont="1" applyFill="1" applyBorder="1" applyAlignment="1">
      <alignment horizontal="right" vertical="center"/>
    </xf>
    <xf numFmtId="0" fontId="25" fillId="4" borderId="34" xfId="0" applyFont="1" applyFill="1" applyBorder="1" applyAlignment="1">
      <alignment vertical="center"/>
    </xf>
    <xf numFmtId="14" fontId="7" fillId="4" borderId="33" xfId="0" applyNumberFormat="1" applyFont="1" applyFill="1" applyBorder="1" applyAlignment="1">
      <alignment horizontal="left" vertical="center"/>
    </xf>
    <xf numFmtId="0" fontId="25" fillId="4" borderId="33" xfId="0" applyFont="1" applyFill="1" applyBorder="1" applyAlignment="1">
      <alignment vertical="center"/>
    </xf>
    <xf numFmtId="14" fontId="36" fillId="0" borderId="0" xfId="0" quotePrefix="1" applyNumberFormat="1" applyFont="1" applyAlignment="1">
      <alignment horizontal="left"/>
    </xf>
    <xf numFmtId="0" fontId="36" fillId="0" borderId="0" xfId="0" applyFont="1" applyFill="1" applyBorder="1" applyAlignment="1">
      <alignment horizontal="left" vertical="center"/>
    </xf>
    <xf numFmtId="0" fontId="37" fillId="0" borderId="0" xfId="0" applyFont="1"/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3" fontId="6" fillId="6" borderId="5" xfId="0" applyNumberFormat="1" applyFont="1" applyFill="1" applyBorder="1" applyAlignment="1">
      <alignment horizontal="right" vertical="top" wrapText="1"/>
    </xf>
    <xf numFmtId="9" fontId="6" fillId="6" borderId="7" xfId="0" applyNumberFormat="1" applyFont="1" applyFill="1" applyBorder="1" applyAlignment="1">
      <alignment horizontal="right" vertical="top" wrapText="1"/>
    </xf>
    <xf numFmtId="3" fontId="6" fillId="6" borderId="7" xfId="0" applyNumberFormat="1" applyFont="1" applyFill="1" applyBorder="1" applyAlignment="1">
      <alignment horizontal="right" vertical="top" wrapText="1"/>
    </xf>
    <xf numFmtId="0" fontId="13" fillId="0" borderId="5" xfId="0" applyFont="1" applyFill="1" applyBorder="1" applyAlignment="1">
      <alignment horizontal="left" vertical="center"/>
    </xf>
    <xf numFmtId="0" fontId="1" fillId="0" borderId="6" xfId="0" applyFont="1" applyBorder="1"/>
    <xf numFmtId="0" fontId="0" fillId="0" borderId="6" xfId="0" applyFill="1" applyBorder="1"/>
    <xf numFmtId="0" fontId="8" fillId="0" borderId="7" xfId="0" applyFont="1" applyFill="1" applyBorder="1"/>
    <xf numFmtId="0" fontId="1" fillId="0" borderId="0" xfId="0" applyFont="1" applyAlignment="1">
      <alignment horizontal="right"/>
    </xf>
    <xf numFmtId="49" fontId="1" fillId="0" borderId="0" xfId="0" applyNumberFormat="1" applyFont="1" applyBorder="1" applyAlignment="1">
      <alignment horizontal="right"/>
    </xf>
    <xf numFmtId="0" fontId="8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5" xfId="0" applyFont="1" applyBorder="1" applyAlignment="1">
      <alignment vertical="top"/>
    </xf>
    <xf numFmtId="49" fontId="33" fillId="0" borderId="26" xfId="0" applyNumberFormat="1" applyFont="1" applyBorder="1" applyAlignment="1">
      <alignment horizontal="right" vertical="center"/>
    </xf>
    <xf numFmtId="3" fontId="0" fillId="0" borderId="32" xfId="0" applyNumberFormat="1" applyBorder="1"/>
    <xf numFmtId="3" fontId="0" fillId="0" borderId="47" xfId="0" applyNumberFormat="1" applyBorder="1"/>
    <xf numFmtId="3" fontId="8" fillId="0" borderId="22" xfId="0" applyNumberFormat="1" applyFont="1" applyBorder="1"/>
    <xf numFmtId="3" fontId="0" fillId="0" borderId="50" xfId="0" applyNumberFormat="1" applyBorder="1"/>
    <xf numFmtId="3" fontId="0" fillId="0" borderId="40" xfId="0" applyNumberFormat="1" applyBorder="1"/>
    <xf numFmtId="49" fontId="33" fillId="0" borderId="26" xfId="0" applyNumberFormat="1" applyFont="1" applyBorder="1" applyAlignment="1">
      <alignment horizontal="right"/>
    </xf>
    <xf numFmtId="3" fontId="0" fillId="5" borderId="47" xfId="0" applyNumberFormat="1" applyFill="1" applyBorder="1"/>
    <xf numFmtId="9" fontId="6" fillId="0" borderId="7" xfId="0" applyNumberFormat="1" applyFont="1" applyBorder="1" applyAlignment="1">
      <alignment horizontal="right"/>
    </xf>
    <xf numFmtId="0" fontId="10" fillId="0" borderId="0" xfId="0" applyFont="1" applyBorder="1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 wrapText="1"/>
    </xf>
    <xf numFmtId="0" fontId="27" fillId="0" borderId="0" xfId="0" applyFont="1" applyAlignment="1">
      <alignment vertical="top"/>
    </xf>
    <xf numFmtId="0" fontId="10" fillId="0" borderId="0" xfId="0" applyFont="1" applyFill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top"/>
    </xf>
    <xf numFmtId="0" fontId="39" fillId="0" borderId="0" xfId="0" applyFont="1" applyAlignment="1">
      <alignment vertical="center"/>
    </xf>
    <xf numFmtId="0" fontId="41" fillId="7" borderId="0" xfId="5" applyFill="1" applyAlignment="1">
      <alignment vertical="center"/>
    </xf>
    <xf numFmtId="0" fontId="1" fillId="0" borderId="0" xfId="0" applyFont="1" applyBorder="1" applyAlignment="1">
      <alignment horizontal="left"/>
    </xf>
    <xf numFmtId="0" fontId="41" fillId="0" borderId="0" xfId="5" applyAlignment="1">
      <alignment vertical="center"/>
    </xf>
    <xf numFmtId="3" fontId="1" fillId="0" borderId="0" xfId="0" applyNumberFormat="1" applyFont="1" applyFill="1" applyBorder="1" applyAlignment="1">
      <alignment horizontal="right"/>
    </xf>
    <xf numFmtId="0" fontId="7" fillId="4" borderId="0" xfId="0" applyFont="1" applyFill="1" applyBorder="1"/>
    <xf numFmtId="164" fontId="7" fillId="4" borderId="0" xfId="0" applyNumberFormat="1" applyFont="1" applyFill="1" applyBorder="1"/>
    <xf numFmtId="0" fontId="7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right"/>
    </xf>
    <xf numFmtId="0" fontId="25" fillId="4" borderId="0" xfId="0" applyFont="1" applyFill="1" applyBorder="1"/>
    <xf numFmtId="0" fontId="25" fillId="4" borderId="0" xfId="0" applyFont="1" applyFill="1" applyBorder="1" applyAlignment="1">
      <alignment horizontal="right"/>
    </xf>
    <xf numFmtId="3" fontId="8" fillId="0" borderId="8" xfId="0" applyNumberFormat="1" applyFont="1" applyBorder="1" applyAlignment="1"/>
    <xf numFmtId="3" fontId="8" fillId="0" borderId="5" xfId="0" applyNumberFormat="1" applyFont="1" applyFill="1" applyBorder="1" applyAlignment="1">
      <alignment horizontal="right" wrapText="1"/>
    </xf>
    <xf numFmtId="1" fontId="8" fillId="0" borderId="5" xfId="0" applyNumberFormat="1" applyFont="1" applyFill="1" applyBorder="1" applyAlignment="1">
      <alignment horizontal="right" vertical="top" wrapText="1"/>
    </xf>
    <xf numFmtId="2" fontId="7" fillId="0" borderId="21" xfId="0" applyNumberFormat="1" applyFont="1" applyFill="1" applyBorder="1" applyAlignment="1">
      <alignment horizontal="right" vertical="center"/>
    </xf>
    <xf numFmtId="2" fontId="1" fillId="0" borderId="7" xfId="0" applyNumberFormat="1" applyFont="1" applyBorder="1"/>
    <xf numFmtId="3" fontId="7" fillId="0" borderId="7" xfId="0" applyNumberFormat="1" applyFont="1" applyFill="1" applyBorder="1" applyAlignment="1">
      <alignment horizontal="right" vertical="center"/>
    </xf>
    <xf numFmtId="2" fontId="7" fillId="0" borderId="7" xfId="0" applyNumberFormat="1" applyFont="1" applyFill="1" applyBorder="1" applyAlignment="1">
      <alignment horizontal="right" vertical="center"/>
    </xf>
    <xf numFmtId="3" fontId="33" fillId="0" borderId="53" xfId="0" applyNumberFormat="1" applyFont="1" applyBorder="1" applyAlignment="1">
      <alignment horizontal="center" vertical="center"/>
    </xf>
    <xf numFmtId="0" fontId="33" fillId="0" borderId="54" xfId="0" applyFont="1" applyBorder="1" applyAlignment="1">
      <alignment horizontal="center" vertical="center"/>
    </xf>
    <xf numFmtId="3" fontId="1" fillId="0" borderId="39" xfId="0" applyNumberFormat="1" applyFont="1" applyBorder="1"/>
    <xf numFmtId="9" fontId="1" fillId="0" borderId="55" xfId="0" applyNumberFormat="1" applyFont="1" applyBorder="1"/>
    <xf numFmtId="3" fontId="1" fillId="0" borderId="19" xfId="0" applyNumberFormat="1" applyFont="1" applyBorder="1"/>
    <xf numFmtId="9" fontId="1" fillId="0" borderId="56" xfId="0" applyNumberFormat="1" applyFont="1" applyBorder="1"/>
    <xf numFmtId="3" fontId="1" fillId="0" borderId="42" xfId="0" applyNumberFormat="1" applyFont="1" applyBorder="1"/>
    <xf numFmtId="9" fontId="1" fillId="0" borderId="57" xfId="0" applyNumberFormat="1" applyFont="1" applyBorder="1"/>
    <xf numFmtId="3" fontId="1" fillId="0" borderId="30" xfId="0" applyNumberFormat="1" applyFont="1" applyBorder="1"/>
    <xf numFmtId="9" fontId="1" fillId="0" borderId="58" xfId="0" applyNumberFormat="1" applyFont="1" applyBorder="1"/>
    <xf numFmtId="3" fontId="0" fillId="0" borderId="50" xfId="0" applyNumberFormat="1" applyFill="1" applyBorder="1"/>
    <xf numFmtId="9" fontId="1" fillId="0" borderId="56" xfId="0" applyNumberFormat="1" applyFont="1" applyBorder="1" applyAlignment="1">
      <alignment horizontal="right"/>
    </xf>
    <xf numFmtId="9" fontId="1" fillId="0" borderId="55" xfId="0" applyNumberFormat="1" applyFont="1" applyBorder="1" applyAlignment="1">
      <alignment horizontal="right"/>
    </xf>
    <xf numFmtId="3" fontId="6" fillId="8" borderId="7" xfId="0" applyNumberFormat="1" applyFont="1" applyFill="1" applyBorder="1"/>
    <xf numFmtId="3" fontId="7" fillId="9" borderId="7" xfId="0" applyNumberFormat="1" applyFont="1" applyFill="1" applyBorder="1" applyAlignment="1">
      <alignment horizontal="right" vertical="center"/>
    </xf>
    <xf numFmtId="0" fontId="7" fillId="0" borderId="15" xfId="3" applyNumberFormat="1" applyFont="1" applyFill="1" applyBorder="1" applyAlignment="1" applyProtection="1">
      <alignment horizontal="left"/>
      <protection locked="0"/>
    </xf>
    <xf numFmtId="0" fontId="9" fillId="0" borderId="12" xfId="3" applyNumberFormat="1" applyFont="1" applyFill="1" applyBorder="1" applyAlignment="1" applyProtection="1">
      <alignment horizontal="center"/>
      <protection locked="0"/>
    </xf>
    <xf numFmtId="1" fontId="9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/>
    </xf>
    <xf numFmtId="0" fontId="7" fillId="0" borderId="0" xfId="0" applyFont="1"/>
    <xf numFmtId="0" fontId="7" fillId="0" borderId="16" xfId="3" applyNumberFormat="1" applyFont="1" applyFill="1" applyBorder="1" applyAlignment="1" applyProtection="1">
      <alignment horizontal="left" indent="1"/>
      <protection locked="0"/>
    </xf>
    <xf numFmtId="0" fontId="7" fillId="0" borderId="7" xfId="3" applyNumberFormat="1" applyFont="1" applyFill="1" applyBorder="1" applyAlignment="1" applyProtection="1">
      <alignment horizontal="center"/>
      <protection locked="0"/>
    </xf>
    <xf numFmtId="9" fontId="7" fillId="0" borderId="7" xfId="0" applyNumberFormat="1" applyFont="1" applyFill="1" applyBorder="1"/>
    <xf numFmtId="1" fontId="7" fillId="0" borderId="7" xfId="0" applyNumberFormat="1" applyFont="1" applyBorder="1"/>
    <xf numFmtId="9" fontId="7" fillId="0" borderId="14" xfId="0" applyNumberFormat="1" applyFont="1" applyBorder="1"/>
    <xf numFmtId="0" fontId="9" fillId="0" borderId="16" xfId="3" applyNumberFormat="1" applyFont="1" applyFill="1" applyBorder="1" applyAlignment="1" applyProtection="1">
      <alignment horizontal="left" indent="1"/>
      <protection locked="0"/>
    </xf>
    <xf numFmtId="0" fontId="9" fillId="0" borderId="7" xfId="0" applyFont="1" applyBorder="1" applyAlignment="1">
      <alignment horizontal="center"/>
    </xf>
    <xf numFmtId="3" fontId="9" fillId="0" borderId="7" xfId="0" applyNumberFormat="1" applyFont="1" applyBorder="1"/>
    <xf numFmtId="164" fontId="9" fillId="0" borderId="7" xfId="0" applyNumberFormat="1" applyFont="1" applyFill="1" applyBorder="1"/>
    <xf numFmtId="1" fontId="9" fillId="0" borderId="7" xfId="0" applyNumberFormat="1" applyFont="1" applyBorder="1"/>
    <xf numFmtId="9" fontId="9" fillId="0" borderId="14" xfId="0" applyNumberFormat="1" applyFont="1" applyBorder="1"/>
    <xf numFmtId="0" fontId="7" fillId="0" borderId="16" xfId="3" applyFont="1" applyBorder="1" applyAlignment="1">
      <alignment horizontal="left" indent="1"/>
    </xf>
    <xf numFmtId="0" fontId="7" fillId="0" borderId="7" xfId="0" applyFont="1" applyBorder="1" applyAlignment="1">
      <alignment horizontal="center"/>
    </xf>
    <xf numFmtId="3" fontId="7" fillId="0" borderId="7" xfId="0" applyNumberFormat="1" applyFont="1" applyBorder="1"/>
    <xf numFmtId="164" fontId="7" fillId="0" borderId="7" xfId="0" applyNumberFormat="1" applyFont="1" applyFill="1" applyBorder="1"/>
    <xf numFmtId="0" fontId="7" fillId="0" borderId="16" xfId="3" applyNumberFormat="1" applyFont="1" applyBorder="1" applyAlignment="1" applyProtection="1">
      <alignment horizontal="left" indent="1"/>
      <protection locked="0"/>
    </xf>
    <xf numFmtId="0" fontId="9" fillId="0" borderId="17" xfId="3" applyFont="1" applyBorder="1" applyAlignment="1">
      <alignment horizontal="left" indent="1"/>
    </xf>
    <xf numFmtId="0" fontId="9" fillId="0" borderId="18" xfId="0" applyFont="1" applyBorder="1" applyAlignment="1">
      <alignment horizontal="center"/>
    </xf>
    <xf numFmtId="3" fontId="9" fillId="0" borderId="18" xfId="0" applyNumberFormat="1" applyFont="1" applyBorder="1"/>
    <xf numFmtId="9" fontId="9" fillId="0" borderId="18" xfId="0" applyNumberFormat="1" applyFont="1" applyBorder="1"/>
    <xf numFmtId="0" fontId="27" fillId="4" borderId="0" xfId="0" applyFont="1" applyFill="1" applyBorder="1" applyAlignment="1">
      <alignment horizontal="center"/>
    </xf>
    <xf numFmtId="0" fontId="28" fillId="4" borderId="0" xfId="0" applyFont="1" applyFill="1" applyBorder="1" applyAlignment="1">
      <alignment horizontal="center"/>
    </xf>
    <xf numFmtId="14" fontId="28" fillId="4" borderId="0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1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29" fillId="4" borderId="0" xfId="0" applyFont="1" applyFill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14" fontId="13" fillId="0" borderId="0" xfId="0" applyNumberFormat="1" applyFont="1" applyFill="1" applyAlignment="1">
      <alignment horizontal="right"/>
    </xf>
    <xf numFmtId="14" fontId="20" fillId="0" borderId="0" xfId="0" applyNumberFormat="1" applyFont="1" applyFill="1" applyAlignment="1">
      <alignment horizontal="right"/>
    </xf>
    <xf numFmtId="0" fontId="8" fillId="0" borderId="9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3" fontId="33" fillId="0" borderId="51" xfId="0" applyNumberFormat="1" applyFont="1" applyFill="1" applyBorder="1" applyAlignment="1">
      <alignment horizontal="center" vertical="center"/>
    </xf>
    <xf numFmtId="3" fontId="34" fillId="0" borderId="52" xfId="0" applyNumberFormat="1" applyFont="1" applyBorder="1" applyAlignment="1">
      <alignment horizontal="center" vertical="center"/>
    </xf>
    <xf numFmtId="3" fontId="33" fillId="0" borderId="12" xfId="0" applyNumberFormat="1" applyFont="1" applyFill="1" applyBorder="1" applyAlignment="1">
      <alignment horizontal="center" vertical="center"/>
    </xf>
    <xf numFmtId="3" fontId="34" fillId="0" borderId="13" xfId="0" applyNumberFormat="1" applyFont="1" applyBorder="1" applyAlignment="1">
      <alignment horizontal="center" vertical="center"/>
    </xf>
    <xf numFmtId="0" fontId="33" fillId="0" borderId="25" xfId="0" applyFont="1" applyFill="1" applyBorder="1" applyAlignment="1">
      <alignment horizontal="left" vertical="center"/>
    </xf>
    <xf numFmtId="0" fontId="33" fillId="0" borderId="31" xfId="0" applyFont="1" applyFill="1" applyBorder="1" applyAlignment="1">
      <alignment horizontal="left" vertical="center"/>
    </xf>
    <xf numFmtId="3" fontId="33" fillId="0" borderId="25" xfId="0" applyNumberFormat="1" applyFont="1" applyBorder="1" applyAlignment="1">
      <alignment horizontal="center" vertical="center"/>
    </xf>
    <xf numFmtId="3" fontId="33" fillId="0" borderId="53" xfId="0" applyNumberFormat="1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 wrapText="1"/>
    </xf>
    <xf numFmtId="0" fontId="33" fillId="0" borderId="5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4" fontId="20" fillId="0" borderId="0" xfId="0" applyNumberFormat="1" applyFont="1" applyAlignment="1">
      <alignment horizontal="left"/>
    </xf>
    <xf numFmtId="0" fontId="40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</cellXfs>
  <cellStyles count="6">
    <cellStyle name="Hyperlink" xfId="5" builtinId="8"/>
    <cellStyle name="Normal" xfId="0" builtinId="0"/>
    <cellStyle name="Normal_Sheet2" xfId="1"/>
    <cellStyle name="Normal_Sheet3" xfId="2"/>
    <cellStyle name="Normal_SMR02 ZIPS" xfId="3"/>
    <cellStyle name="Percent" xfId="4" builtinId="5"/>
  </cellStyles>
  <dxfs count="2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Enrollment by Gender</a:t>
            </a:r>
          </a:p>
        </c:rich>
      </c:tx>
      <c:layout>
        <c:manualLayout>
          <c:xMode val="edge"/>
          <c:yMode val="edge"/>
          <c:x val="0.37863679307612258"/>
          <c:y val="3.70366973679038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87091431425174"/>
          <c:y val="0.18399276853878743"/>
          <c:w val="0.75284899034320196"/>
          <c:h val="0.559371385630738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'Student Demographics'!$D$39</c:f>
              <c:strCache>
                <c:ptCount val="1"/>
                <c:pt idx="0">
                  <c:v>Summer 2016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invertIfNegative val="0"/>
          <c:cat>
            <c:strRef>
              <c:f>'Student Demographics'!$B$41:$B$42</c:f>
              <c:strCache>
                <c:ptCount val="2"/>
                <c:pt idx="0">
                  <c:v>Women</c:v>
                </c:pt>
                <c:pt idx="1">
                  <c:v>Men</c:v>
                </c:pt>
              </c:strCache>
            </c:strRef>
          </c:cat>
          <c:val>
            <c:numRef>
              <c:f>'Student Demographics'!$D$41:$D$42</c:f>
              <c:numCache>
                <c:formatCode>#,##0</c:formatCode>
                <c:ptCount val="2"/>
                <c:pt idx="0">
                  <c:v>3626</c:v>
                </c:pt>
                <c:pt idx="1">
                  <c:v>1612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97-42E9-8B1A-4BD41D12B2C2}"/>
            </c:ext>
          </c:extLst>
        </c:ser>
        <c:ser>
          <c:idx val="1"/>
          <c:order val="1"/>
          <c:tx>
            <c:strRef>
              <c:f>'Student Demographics'!$G$39</c:f>
              <c:strCache>
                <c:ptCount val="1"/>
                <c:pt idx="0">
                  <c:v>Summer 2017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invertIfNegative val="0"/>
          <c:cat>
            <c:strRef>
              <c:f>'Student Demographics'!$B$41:$B$42</c:f>
              <c:strCache>
                <c:ptCount val="2"/>
                <c:pt idx="0">
                  <c:v>Women</c:v>
                </c:pt>
                <c:pt idx="1">
                  <c:v>Men</c:v>
                </c:pt>
              </c:strCache>
            </c:strRef>
          </c:cat>
          <c:val>
            <c:numRef>
              <c:f>'Student Demographics'!$G$41:$G$42</c:f>
              <c:numCache>
                <c:formatCode>#,##0</c:formatCode>
                <c:ptCount val="2"/>
                <c:pt idx="0">
                  <c:v>3343</c:v>
                </c:pt>
                <c:pt idx="1">
                  <c:v>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97-42E9-8B1A-4BD41D12B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411488"/>
        <c:axId val="90411880"/>
      </c:barChart>
      <c:catAx>
        <c:axId val="9041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411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411880"/>
        <c:scaling>
          <c:orientation val="minMax"/>
          <c:max val="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411488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74843134644374"/>
          <c:y val="0.85580295840503395"/>
          <c:w val="0.4489585842664956"/>
          <c:h val="0.1110731605569171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Summer 2017 Division</a:t>
            </a:r>
            <a:endParaRPr lang="en-US" sz="9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9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34102214183337126"/>
          <c:y val="6.11652282834330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502936960940407"/>
          <c:y val="0.26433190348455066"/>
          <c:w val="0.37635958718475659"/>
          <c:h val="0.55511153540677161"/>
        </c:manualLayout>
      </c:layout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  <a:scene3d>
              <a:camera prst="orthographicFront"/>
              <a:lightRig rig="threePt" dir="t"/>
            </a:scene3d>
            <a:sp3d>
              <a:bevelT/>
              <a:bevelB w="165100" prst="coolSlant"/>
            </a:sp3d>
          </c:spPr>
          <c:dPt>
            <c:idx val="0"/>
            <c:bubble3D val="0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1-1B53-49C3-9B32-4CFC2156D8D9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3-1B53-49C3-9B32-4CFC2156D8D9}"/>
              </c:ext>
            </c:extLst>
          </c:dPt>
          <c:dPt>
            <c:idx val="3"/>
            <c:bubble3D val="0"/>
            <c:spPr>
              <a:solidFill>
                <a:schemeClr val="accent3">
                  <a:lumMod val="50000"/>
                </a:schemeClr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5-1B53-49C3-9B32-4CFC2156D8D9}"/>
              </c:ext>
            </c:extLst>
          </c:dPt>
          <c:dPt>
            <c:idx val="4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7-1B53-49C3-9B32-4CFC2156D8D9}"/>
              </c:ext>
            </c:extLst>
          </c:dPt>
          <c:dPt>
            <c:idx val="5"/>
            <c:bubble3D val="0"/>
            <c:spPr>
              <a:solidFill>
                <a:schemeClr val="accent5">
                  <a:lumMod val="50000"/>
                </a:schemeClr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9-1B53-49C3-9B32-4CFC2156D8D9}"/>
              </c:ext>
            </c:extLst>
          </c:dPt>
          <c:dPt>
            <c:idx val="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B-1B53-49C3-9B32-4CFC2156D8D9}"/>
              </c:ext>
            </c:extLst>
          </c:dPt>
          <c:dPt>
            <c:idx val="7"/>
            <c:bubble3D val="0"/>
            <c:spPr>
              <a:solidFill>
                <a:schemeClr val="accent3">
                  <a:lumMod val="50000"/>
                </a:schemeClr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D-1B53-49C3-9B32-4CFC2156D8D9}"/>
              </c:ext>
            </c:extLst>
          </c:dPt>
          <c:dLbls>
            <c:dLbl>
              <c:idx val="0"/>
              <c:layout>
                <c:manualLayout>
                  <c:x val="3.947766501676974E-2"/>
                  <c:y val="-2.802188495822714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53-49C3-9B32-4CFC2156D8D9}"/>
                </c:ext>
              </c:extLst>
            </c:dLbl>
            <c:dLbl>
              <c:idx val="1"/>
              <c:layout>
                <c:manualLayout>
                  <c:x val="6.2551491586247732E-2"/>
                  <c:y val="-5.6088411659898189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53-49C3-9B32-4CFC2156D8D9}"/>
                </c:ext>
              </c:extLst>
            </c:dLbl>
            <c:dLbl>
              <c:idx val="2"/>
              <c:layout>
                <c:manualLayout>
                  <c:x val="-1.5846411564441651E-2"/>
                  <c:y val="7.369695346360843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B53-49C3-9B32-4CFC2156D8D9}"/>
                </c:ext>
              </c:extLst>
            </c:dLbl>
            <c:dLbl>
              <c:idx val="3"/>
              <c:layout>
                <c:manualLayout>
                  <c:x val="-4.2202161112254367E-2"/>
                  <c:y val="7.224268302130067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53-49C3-9B32-4CFC2156D8D9}"/>
                </c:ext>
              </c:extLst>
            </c:dLbl>
            <c:dLbl>
              <c:idx val="4"/>
              <c:layout>
                <c:manualLayout>
                  <c:x val="-5.8361042214977579E-2"/>
                  <c:y val="-3.693579073001067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53-49C3-9B32-4CFC2156D8D9}"/>
                </c:ext>
              </c:extLst>
            </c:dLbl>
            <c:dLbl>
              <c:idx val="5"/>
              <c:layout>
                <c:manualLayout>
                  <c:x val="-2.1304609963644503E-2"/>
                  <c:y val="-2.433867852561451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53-49C3-9B32-4CFC2156D8D9}"/>
                </c:ext>
              </c:extLst>
            </c:dLbl>
            <c:dLbl>
              <c:idx val="6"/>
              <c:layout>
                <c:manualLayout>
                  <c:x val="0.127007404679642"/>
                  <c:y val="-3.1391023595787396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53-49C3-9B32-4CFC2156D8D9}"/>
                </c:ext>
              </c:extLst>
            </c:dLbl>
            <c:dLbl>
              <c:idx val="7"/>
              <c:layout>
                <c:manualLayout>
                  <c:x val="0.11714295255734024"/>
                  <c:y val="5.91558246314758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B53-49C3-9B32-4CFC2156D8D9}"/>
                </c:ext>
              </c:extLst>
            </c:dLbl>
            <c:spPr>
              <a:ln>
                <a:solidFill>
                  <a:schemeClr val="bg2">
                    <a:lumMod val="90000"/>
                  </a:schemeClr>
                </a:solidFill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'Division, CourseLocation'!$C$34:$C$41</c:f>
              <c:strCache>
                <c:ptCount val="8"/>
                <c:pt idx="0">
                  <c:v>Allied Health</c:v>
                </c:pt>
                <c:pt idx="1">
                  <c:v>Arts &amp; Humanities</c:v>
                </c:pt>
                <c:pt idx="2">
                  <c:v>Business &amp; Technology</c:v>
                </c:pt>
                <c:pt idx="3">
                  <c:v>Communication</c:v>
                </c:pt>
                <c:pt idx="4">
                  <c:v>Nursing</c:v>
                </c:pt>
                <c:pt idx="5">
                  <c:v>Science &amp; Math</c:v>
                </c:pt>
                <c:pt idx="6">
                  <c:v>Technical</c:v>
                </c:pt>
                <c:pt idx="7">
                  <c:v>No College Designated</c:v>
                </c:pt>
              </c:strCache>
            </c:strRef>
          </c:cat>
          <c:val>
            <c:numRef>
              <c:f>'Division, CourseLocation'!$G$34:$G$41</c:f>
              <c:numCache>
                <c:formatCode>#,##0</c:formatCode>
                <c:ptCount val="8"/>
                <c:pt idx="0">
                  <c:v>795</c:v>
                </c:pt>
                <c:pt idx="1">
                  <c:v>805</c:v>
                </c:pt>
                <c:pt idx="2">
                  <c:v>807</c:v>
                </c:pt>
                <c:pt idx="3" formatCode="General">
                  <c:v>26</c:v>
                </c:pt>
                <c:pt idx="4">
                  <c:v>328</c:v>
                </c:pt>
                <c:pt idx="5">
                  <c:v>771</c:v>
                </c:pt>
                <c:pt idx="6">
                  <c:v>161</c:v>
                </c:pt>
                <c:pt idx="7">
                  <c:v>1122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B53-49C3-9B32-4CFC2156D8D9}"/>
            </c:ext>
          </c:extLst>
        </c:ser>
        <c:dLbls>
          <c:showLegendKey val="1"/>
          <c:showVal val="0"/>
          <c:showCatName val="1"/>
          <c:showSerName val="0"/>
          <c:showPercent val="1"/>
          <c:showBubbleSize val="0"/>
          <c:showLeaderLines val="1"/>
        </c:dLbls>
        <c:firstSliceAng val="62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2">
        <a:lumMod val="9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Summer 2017 SCH</a:t>
            </a:r>
            <a:endParaRPr lang="en-US" sz="1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37165717355869937"/>
          <c:y val="3.4422681086026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03508275158554"/>
          <c:y val="0.16076578342644929"/>
          <c:w val="0.43246392036777537"/>
          <c:h val="0.62176578889177314"/>
        </c:manualLayout>
      </c:layout>
      <c:pieChart>
        <c:varyColors val="1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1-A621-41E7-893C-3D92AE1521E0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3-A621-41E7-893C-3D92AE1521E0}"/>
              </c:ext>
            </c:extLst>
          </c:dPt>
          <c:dPt>
            <c:idx val="2"/>
            <c:bubble3D val="0"/>
            <c:spPr>
              <a:solidFill>
                <a:schemeClr val="accent3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5-A621-41E7-893C-3D92AE1521E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7-A621-41E7-893C-3D92AE1521E0}"/>
              </c:ext>
            </c:extLst>
          </c:dPt>
          <c:dPt>
            <c:idx val="4"/>
            <c:bubble3D val="0"/>
            <c:spPr>
              <a:solidFill>
                <a:schemeClr val="tx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9-A621-41E7-893C-3D92AE1521E0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B-A621-41E7-893C-3D92AE1521E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D-A621-41E7-893C-3D92AE1521E0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F-A621-41E7-893C-3D92AE1521E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11-A621-41E7-893C-3D92AE1521E0}"/>
              </c:ext>
            </c:extLst>
          </c:dPt>
          <c:dPt>
            <c:idx val="9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13-A621-41E7-893C-3D92AE1521E0}"/>
              </c:ext>
            </c:extLst>
          </c:dPt>
          <c:dPt>
            <c:idx val="10"/>
            <c:bubble3D val="0"/>
            <c:spPr>
              <a:solidFill>
                <a:schemeClr val="accent3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15-A621-41E7-893C-3D92AE1521E0}"/>
              </c:ext>
            </c:extLst>
          </c:dPt>
          <c:dLbls>
            <c:dLbl>
              <c:idx val="0"/>
              <c:layout>
                <c:manualLayout>
                  <c:x val="6.6220327230880283E-2"/>
                  <c:y val="8.048458413652649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21-41E7-893C-3D92AE1521E0}"/>
                </c:ext>
              </c:extLst>
            </c:dLbl>
            <c:dLbl>
              <c:idx val="1"/>
              <c:layout>
                <c:manualLayout>
                  <c:x val="4.8409768281039559E-2"/>
                  <c:y val="-2.481567397436316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21-41E7-893C-3D92AE1521E0}"/>
                </c:ext>
              </c:extLst>
            </c:dLbl>
            <c:dLbl>
              <c:idx val="2"/>
              <c:layout>
                <c:manualLayout>
                  <c:x val="7.0246457781988791E-2"/>
                  <c:y val="1.588743315799218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21-41E7-893C-3D92AE1521E0}"/>
                </c:ext>
              </c:extLst>
            </c:dLbl>
            <c:dLbl>
              <c:idx val="3"/>
              <c:layout>
                <c:manualLayout>
                  <c:x val="-1.5339628189629823E-2"/>
                  <c:y val="5.590142777795929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21-41E7-893C-3D92AE1521E0}"/>
                </c:ext>
              </c:extLst>
            </c:dLbl>
            <c:dLbl>
              <c:idx val="4"/>
              <c:layout>
                <c:manualLayout>
                  <c:x val="-0.21861919749657849"/>
                  <c:y val="-2.803525337341131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21-41E7-893C-3D92AE1521E0}"/>
                </c:ext>
              </c:extLst>
            </c:dLbl>
            <c:dLbl>
              <c:idx val="5"/>
              <c:layout>
                <c:manualLayout>
                  <c:x val="-7.8889905359340498E-2"/>
                  <c:y val="6.646654904651441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21-41E7-893C-3D92AE1521E0}"/>
                </c:ext>
              </c:extLst>
            </c:dLbl>
            <c:dLbl>
              <c:idx val="6"/>
              <c:layout>
                <c:manualLayout>
                  <c:x val="-9.3908074768662211E-2"/>
                  <c:y val="-7.290815826444936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621-41E7-893C-3D92AE1521E0}"/>
                </c:ext>
              </c:extLst>
            </c:dLbl>
            <c:dLbl>
              <c:idx val="7"/>
              <c:layout>
                <c:manualLayout>
                  <c:x val="-3.5507127999041613E-2"/>
                  <c:y val="2.267346249768571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21-41E7-893C-3D92AE1521E0}"/>
                </c:ext>
              </c:extLst>
            </c:dLbl>
            <c:dLbl>
              <c:idx val="8"/>
              <c:layout>
                <c:manualLayout>
                  <c:x val="-8.8134314448989018E-2"/>
                  <c:y val="7.217473302218545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21-41E7-893C-3D92AE1521E0}"/>
                </c:ext>
              </c:extLst>
            </c:dLbl>
            <c:dLbl>
              <c:idx val="9"/>
              <c:layout>
                <c:manualLayout>
                  <c:x val="-0.24574086084439312"/>
                  <c:y val="2.97710192192254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21-41E7-893C-3D92AE1521E0}"/>
                </c:ext>
              </c:extLst>
            </c:dLbl>
            <c:dLbl>
              <c:idx val="10"/>
              <c:layout>
                <c:manualLayout>
                  <c:x val="-1.9943383418466826E-2"/>
                  <c:y val="-0.1153117209246380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21-41E7-893C-3D92AE1521E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Narrow" pitchFamily="34" charset="0"/>
                    <a:ea typeface="Arial Narrow"/>
                    <a:cs typeface="Arial Narrow"/>
                  </a:defRPr>
                </a:pPr>
                <a:endParaRPr lang="en-US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'Division, CourseLocation'!$C$103:$C$110</c:f>
              <c:strCache>
                <c:ptCount val="8"/>
                <c:pt idx="0">
                  <c:v>City Park Campus</c:v>
                </c:pt>
                <c:pt idx="1">
                  <c:v>West Bank Campus</c:v>
                </c:pt>
                <c:pt idx="2">
                  <c:v>Charity School of Nursing</c:v>
                </c:pt>
                <c:pt idx="3">
                  <c:v>Northshore Site - Slidell</c:v>
                </c:pt>
                <c:pt idx="4">
                  <c:v>Sidney Collier</c:v>
                </c:pt>
                <c:pt idx="5">
                  <c:v>Technical Site - Jefferson</c:v>
                </c:pt>
                <c:pt idx="6">
                  <c:v>Online</c:v>
                </c:pt>
                <c:pt idx="7">
                  <c:v>Offsite</c:v>
                </c:pt>
              </c:strCache>
            </c:strRef>
          </c:cat>
          <c:val>
            <c:numRef>
              <c:f>'Division, CourseLocation'!$G$103:$G$110</c:f>
              <c:numCache>
                <c:formatCode>#,##0</c:formatCode>
                <c:ptCount val="8"/>
                <c:pt idx="0">
                  <c:v>9259</c:v>
                </c:pt>
                <c:pt idx="1">
                  <c:v>2332</c:v>
                </c:pt>
                <c:pt idx="2">
                  <c:v>613</c:v>
                </c:pt>
                <c:pt idx="4">
                  <c:v>1126</c:v>
                </c:pt>
                <c:pt idx="5">
                  <c:v>935</c:v>
                </c:pt>
                <c:pt idx="6">
                  <c:v>8979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621-41E7-893C-3D92AE1521E0}"/>
            </c:ext>
          </c:extLst>
        </c:ser>
        <c:dLbls>
          <c:showLegendKey val="1"/>
          <c:showVal val="0"/>
          <c:showCatName val="1"/>
          <c:showSerName val="0"/>
          <c:showPercent val="1"/>
          <c:showBubbleSize val="0"/>
          <c:showLeaderLines val="1"/>
        </c:dLbls>
        <c:firstSliceAng val="311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2">
        <a:lumMod val="9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&amp;C&amp;"Arial,Bold"Top Ten Most Popular Majors</c:oddHeader>
    </c:headerFooter>
    <c:pageMargins b="1" l="0.75000000000000178" r="0.75000000000000178" t="1" header="0.5" footer="0.5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Summer 2017 Top Ten Majors</a:t>
            </a:r>
          </a:p>
        </c:rich>
      </c:tx>
      <c:layout>
        <c:manualLayout>
          <c:xMode val="edge"/>
          <c:yMode val="edge"/>
          <c:x val="0.29911515958489426"/>
          <c:y val="5.344276842178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685837177609577"/>
          <c:y val="0.19004122539157314"/>
          <c:w val="0.43246392036777537"/>
          <c:h val="0.62176578889177314"/>
        </c:manualLayout>
      </c:layout>
      <c:pieChart>
        <c:varyColors val="1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1-BB65-4968-8485-2E69F8E073DA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3-BB65-4968-8485-2E69F8E073DA}"/>
              </c:ext>
            </c:extLst>
          </c:dPt>
          <c:dPt>
            <c:idx val="2"/>
            <c:bubble3D val="0"/>
            <c:spPr>
              <a:solidFill>
                <a:schemeClr val="accent3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5-BB65-4968-8485-2E69F8E073D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7-BB65-4968-8485-2E69F8E073DA}"/>
              </c:ext>
            </c:extLst>
          </c:dPt>
          <c:dPt>
            <c:idx val="4"/>
            <c:bubble3D val="0"/>
            <c:spPr>
              <a:solidFill>
                <a:schemeClr val="tx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9-BB65-4968-8485-2E69F8E073DA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B-BB65-4968-8485-2E69F8E073D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D-BB65-4968-8485-2E69F8E073DA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F-BB65-4968-8485-2E69F8E073D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11-BB65-4968-8485-2E69F8E073DA}"/>
              </c:ext>
            </c:extLst>
          </c:dPt>
          <c:dPt>
            <c:idx val="9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13-BB65-4968-8485-2E69F8E073DA}"/>
              </c:ext>
            </c:extLst>
          </c:dPt>
          <c:dPt>
            <c:idx val="10"/>
            <c:bubble3D val="0"/>
            <c:spPr>
              <a:solidFill>
                <a:schemeClr val="accent3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15-BB65-4968-8485-2E69F8E073DA}"/>
              </c:ext>
            </c:extLst>
          </c:dPt>
          <c:dPt>
            <c:idx val="11"/>
            <c:bubble3D val="0"/>
            <c:spPr>
              <a:solidFill>
                <a:schemeClr val="bg2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17-BB65-4968-8485-2E69F8E073DA}"/>
              </c:ext>
            </c:extLst>
          </c:dPt>
          <c:dLbls>
            <c:dLbl>
              <c:idx val="0"/>
              <c:layout>
                <c:manualLayout>
                  <c:x val="0.1123033461936979"/>
                  <c:y val="0.1123825961443535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067573139419381"/>
                      <c:h val="8.690012970168610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B65-4968-8485-2E69F8E073DA}"/>
                </c:ext>
              </c:extLst>
            </c:dLbl>
            <c:dLbl>
              <c:idx val="1"/>
              <c:layout>
                <c:manualLayout>
                  <c:x val="7.9434951633069961E-2"/>
                  <c:y val="-1.746740152941328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65-4968-8485-2E69F8E073DA}"/>
                </c:ext>
              </c:extLst>
            </c:dLbl>
            <c:dLbl>
              <c:idx val="2"/>
              <c:layout>
                <c:manualLayout>
                  <c:x val="3.5948473088281363E-2"/>
                  <c:y val="-7.698016347178403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608577934612939"/>
                      <c:h val="8.401787001008791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B65-4968-8485-2E69F8E073DA}"/>
                </c:ext>
              </c:extLst>
            </c:dLbl>
            <c:dLbl>
              <c:idx val="3"/>
              <c:layout>
                <c:manualLayout>
                  <c:x val="0.11074310105247939"/>
                  <c:y val="-6.736067848847039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65-4968-8485-2E69F8E073DA}"/>
                </c:ext>
              </c:extLst>
            </c:dLbl>
            <c:dLbl>
              <c:idx val="4"/>
              <c:layout>
                <c:manualLayout>
                  <c:x val="6.101288089124729E-2"/>
                  <c:y val="-5.824116343433725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93874146918734"/>
                      <c:h val="9.26646490848825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BB65-4968-8485-2E69F8E073DA}"/>
                </c:ext>
              </c:extLst>
            </c:dLbl>
            <c:dLbl>
              <c:idx val="5"/>
              <c:layout>
                <c:manualLayout>
                  <c:x val="9.5374586009600942E-2"/>
                  <c:y val="-1.802478970284356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817042348172283"/>
                      <c:h val="8.401787001008791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BB65-4968-8485-2E69F8E073DA}"/>
                </c:ext>
              </c:extLst>
            </c:dLbl>
            <c:dLbl>
              <c:idx val="6"/>
              <c:layout>
                <c:manualLayout>
                  <c:x val="6.1420010495342695E-2"/>
                  <c:y val="3.637332298443239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996273751736954"/>
                      <c:h val="8.690012970168610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BB65-4968-8485-2E69F8E073DA}"/>
                </c:ext>
              </c:extLst>
            </c:dLbl>
            <c:dLbl>
              <c:idx val="7"/>
              <c:layout>
                <c:manualLayout>
                  <c:x val="2.780989708138442E-2"/>
                  <c:y val="0.1008625218864502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153846462774997"/>
                      <c:h val="8.401787001008791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BB65-4968-8485-2E69F8E073DA}"/>
                </c:ext>
              </c:extLst>
            </c:dLbl>
            <c:dLbl>
              <c:idx val="8"/>
              <c:layout>
                <c:manualLayout>
                  <c:x val="-0.11268085724459775"/>
                  <c:y val="6.352772699780880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B65-4968-8485-2E69F8E073DA}"/>
                </c:ext>
              </c:extLst>
            </c:dLbl>
            <c:dLbl>
              <c:idx val="9"/>
              <c:layout>
                <c:manualLayout>
                  <c:x val="-0.20235495945102933"/>
                  <c:y val="-2.93154179333291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973327907169765"/>
                      <c:h val="8.690012970168610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BB65-4968-8485-2E69F8E073DA}"/>
                </c:ext>
              </c:extLst>
            </c:dLbl>
            <c:dLbl>
              <c:idx val="10"/>
              <c:layout>
                <c:manualLayout>
                  <c:x val="-0.251409740500457"/>
                  <c:y val="-6.919556585906647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B65-4968-8485-2E69F8E073DA}"/>
                </c:ext>
              </c:extLst>
            </c:dLbl>
            <c:dLbl>
              <c:idx val="11"/>
              <c:layout>
                <c:manualLayout>
                  <c:x val="-4.5846999740713663E-2"/>
                  <c:y val="-0.1026057216259121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B65-4968-8485-2E69F8E073D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Narrow" pitchFamily="34" charset="0"/>
                    <a:ea typeface="Arial Narrow"/>
                    <a:cs typeface="Arial Narrow"/>
                  </a:defRPr>
                </a:pPr>
                <a:endParaRPr lang="en-US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TenMajors!$B$36:$B$46</c:f>
              <c:strCache>
                <c:ptCount val="11"/>
                <c:pt idx="0">
                  <c:v>Nursing - Registered Nursing</c:v>
                </c:pt>
                <c:pt idx="1">
                  <c:v>General Studies</c:v>
                </c:pt>
                <c:pt idx="2">
                  <c:v>Business Administration</c:v>
                </c:pt>
                <c:pt idx="3">
                  <c:v>Business &amp; Management</c:v>
                </c:pt>
                <c:pt idx="4">
                  <c:v>Radiologic Technology - Radiographer</c:v>
                </c:pt>
                <c:pt idx="5">
                  <c:v>Transfer Degree - A.A. &amp; A.S.</c:v>
                </c:pt>
                <c:pt idx="6">
                  <c:v>Nursing - Practical Nursing</c:v>
                </c:pt>
                <c:pt idx="7">
                  <c:v>Criminal Justice</c:v>
                </c:pt>
                <c:pt idx="8">
                  <c:v>Accounting Technology - Account Clerk</c:v>
                </c:pt>
                <c:pt idx="9">
                  <c:v>Physical Therapist Assistant</c:v>
                </c:pt>
                <c:pt idx="10">
                  <c:v>Other Majors</c:v>
                </c:pt>
              </c:strCache>
            </c:strRef>
          </c:cat>
          <c:val>
            <c:numRef>
              <c:f>TenMajors!$G$36:$G$46</c:f>
              <c:numCache>
                <c:formatCode>0%</c:formatCode>
                <c:ptCount val="11"/>
                <c:pt idx="0">
                  <c:v>0.19605399792315681</c:v>
                </c:pt>
                <c:pt idx="1">
                  <c:v>0.11941848390446522</c:v>
                </c:pt>
                <c:pt idx="2">
                  <c:v>3.8421599169262723E-2</c:v>
                </c:pt>
                <c:pt idx="3">
                  <c:v>3.8213914849428869E-2</c:v>
                </c:pt>
                <c:pt idx="4">
                  <c:v>3.406022845275182E-2</c:v>
                </c:pt>
                <c:pt idx="5">
                  <c:v>3.1775700934579439E-2</c:v>
                </c:pt>
                <c:pt idx="6">
                  <c:v>2.866043613707165E-2</c:v>
                </c:pt>
                <c:pt idx="7">
                  <c:v>2.0145379023883695E-2</c:v>
                </c:pt>
                <c:pt idx="8">
                  <c:v>1.6822429906542057E-2</c:v>
                </c:pt>
                <c:pt idx="9">
                  <c:v>1.6614745586708203E-2</c:v>
                </c:pt>
                <c:pt idx="10">
                  <c:v>0.45981308411214955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B65-4968-8485-2E69F8E073DA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TenMajors!$B$36:$B$46</c:f>
              <c:strCache>
                <c:ptCount val="11"/>
                <c:pt idx="0">
                  <c:v>Nursing - Registered Nursing</c:v>
                </c:pt>
                <c:pt idx="1">
                  <c:v>General Studies</c:v>
                </c:pt>
                <c:pt idx="2">
                  <c:v>Business Administration</c:v>
                </c:pt>
                <c:pt idx="3">
                  <c:v>Business &amp; Management</c:v>
                </c:pt>
                <c:pt idx="4">
                  <c:v>Radiologic Technology - Radiographer</c:v>
                </c:pt>
                <c:pt idx="5">
                  <c:v>Transfer Degree - A.A. &amp; A.S.</c:v>
                </c:pt>
                <c:pt idx="6">
                  <c:v>Nursing - Practical Nursing</c:v>
                </c:pt>
                <c:pt idx="7">
                  <c:v>Criminal Justice</c:v>
                </c:pt>
                <c:pt idx="8">
                  <c:v>Accounting Technology - Account Clerk</c:v>
                </c:pt>
                <c:pt idx="9">
                  <c:v>Physical Therapist Assistant</c:v>
                </c:pt>
                <c:pt idx="10">
                  <c:v>Other Majors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B65-4968-8485-2E69F8E073DA}"/>
            </c:ext>
          </c:extLst>
        </c:ser>
        <c:dLbls>
          <c:showLegendKey val="1"/>
          <c:showVal val="0"/>
          <c:showCatName val="1"/>
          <c:showSerName val="0"/>
          <c:showPercent val="1"/>
          <c:showBubbleSize val="0"/>
          <c:showLeaderLines val="1"/>
        </c:dLbls>
        <c:firstSliceAng val="35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2">
        <a:lumMod val="9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&amp;C&amp;"Arial,Bold"Top Ten Most Popular Majors</c:oddHeader>
    </c:headerFooter>
    <c:pageMargins b="1" l="0.75000000000000178" r="0.75000000000000178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Enrollment by Ethnicity</a:t>
            </a:r>
          </a:p>
        </c:rich>
      </c:tx>
      <c:layout>
        <c:manualLayout>
          <c:xMode val="edge"/>
          <c:yMode val="edge"/>
          <c:x val="0.37133054725111236"/>
          <c:y val="3.363923481196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736661160498001E-2"/>
          <c:y val="0.10885669793668136"/>
          <c:w val="0.88511777947697234"/>
          <c:h val="0.535451594268419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'Student Demographics'!$D$39</c:f>
              <c:strCache>
                <c:ptCount val="1"/>
                <c:pt idx="0">
                  <c:v>Summer 2016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bevelB/>
              <a:contourClr>
                <a:srgbClr val="000000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bevelB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A1E-4328-AA31-86644ACF3FF1}"/>
              </c:ext>
            </c:extLst>
          </c:dPt>
          <c:cat>
            <c:strRef>
              <c:f>'Student Demographics'!$B$44:$B$52</c:f>
              <c:strCache>
                <c:ptCount val="9"/>
                <c:pt idx="0">
                  <c:v>Asian</c:v>
                </c:pt>
                <c:pt idx="1">
                  <c:v>American Indian or Alaska Native</c:v>
                </c:pt>
                <c:pt idx="2">
                  <c:v>Black or African American</c:v>
                </c:pt>
                <c:pt idx="3">
                  <c:v>Hawaiian-Pacific Islander</c:v>
                </c:pt>
                <c:pt idx="4">
                  <c:v>Hispanic/Latino</c:v>
                </c:pt>
                <c:pt idx="5">
                  <c:v>White</c:v>
                </c:pt>
                <c:pt idx="6">
                  <c:v>Nonresident Alien</c:v>
                </c:pt>
                <c:pt idx="7">
                  <c:v>Two or More Races</c:v>
                </c:pt>
                <c:pt idx="8">
                  <c:v>Race &amp; Ethnicity Unknown</c:v>
                </c:pt>
              </c:strCache>
            </c:strRef>
          </c:cat>
          <c:val>
            <c:numRef>
              <c:f>'Student Demographics'!$D$44:$D$52</c:f>
              <c:numCache>
                <c:formatCode>#,##0</c:formatCode>
                <c:ptCount val="9"/>
                <c:pt idx="0">
                  <c:v>161</c:v>
                </c:pt>
                <c:pt idx="1">
                  <c:v>19</c:v>
                </c:pt>
                <c:pt idx="2">
                  <c:v>2344</c:v>
                </c:pt>
                <c:pt idx="3">
                  <c:v>4</c:v>
                </c:pt>
                <c:pt idx="4">
                  <c:v>444</c:v>
                </c:pt>
                <c:pt idx="5">
                  <c:v>1910</c:v>
                </c:pt>
                <c:pt idx="6">
                  <c:v>51</c:v>
                </c:pt>
                <c:pt idx="7">
                  <c:v>116</c:v>
                </c:pt>
                <c:pt idx="8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1E-4328-AA31-86644ACF3FF1}"/>
            </c:ext>
          </c:extLst>
        </c:ser>
        <c:ser>
          <c:idx val="1"/>
          <c:order val="1"/>
          <c:tx>
            <c:strRef>
              <c:f>'Student Demographics'!$G$39</c:f>
              <c:strCache>
                <c:ptCount val="1"/>
                <c:pt idx="0">
                  <c:v>Summer 2017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bevelB/>
              <a:contourClr>
                <a:srgbClr val="000000"/>
              </a:contourClr>
            </a:sp3d>
          </c:spPr>
          <c:invertIfNegative val="0"/>
          <c:cat>
            <c:strRef>
              <c:f>'Student Demographics'!$B$44:$B$52</c:f>
              <c:strCache>
                <c:ptCount val="9"/>
                <c:pt idx="0">
                  <c:v>Asian</c:v>
                </c:pt>
                <c:pt idx="1">
                  <c:v>American Indian or Alaska Native</c:v>
                </c:pt>
                <c:pt idx="2">
                  <c:v>Black or African American</c:v>
                </c:pt>
                <c:pt idx="3">
                  <c:v>Hawaiian-Pacific Islander</c:v>
                </c:pt>
                <c:pt idx="4">
                  <c:v>Hispanic/Latino</c:v>
                </c:pt>
                <c:pt idx="5">
                  <c:v>White</c:v>
                </c:pt>
                <c:pt idx="6">
                  <c:v>Nonresident Alien</c:v>
                </c:pt>
                <c:pt idx="7">
                  <c:v>Two or More Races</c:v>
                </c:pt>
                <c:pt idx="8">
                  <c:v>Race &amp; Ethnicity Unknown</c:v>
                </c:pt>
              </c:strCache>
            </c:strRef>
          </c:cat>
          <c:val>
            <c:numRef>
              <c:f>'Student Demographics'!$G$44:$G$52</c:f>
              <c:numCache>
                <c:formatCode>#,##0</c:formatCode>
                <c:ptCount val="9"/>
                <c:pt idx="0">
                  <c:v>145</c:v>
                </c:pt>
                <c:pt idx="1">
                  <c:v>30</c:v>
                </c:pt>
                <c:pt idx="2">
                  <c:v>2153</c:v>
                </c:pt>
                <c:pt idx="3">
                  <c:v>5</c:v>
                </c:pt>
                <c:pt idx="4">
                  <c:v>433</c:v>
                </c:pt>
                <c:pt idx="5">
                  <c:v>1760</c:v>
                </c:pt>
                <c:pt idx="6">
                  <c:v>35</c:v>
                </c:pt>
                <c:pt idx="7">
                  <c:v>109</c:v>
                </c:pt>
                <c:pt idx="8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1E-4328-AA31-86644ACF3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axId val="90412664"/>
        <c:axId val="90413056"/>
      </c:barChart>
      <c:catAx>
        <c:axId val="90412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2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90413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413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412664"/>
        <c:crosses val="autoZero"/>
        <c:crossBetween val="between"/>
        <c:minorUnit val="5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28591631475265883"/>
          <c:y val="0.91433491567142622"/>
          <c:w val="0.44500621632822213"/>
          <c:h val="6.430006655866581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  <a:ln w="25400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Full-Time/Part-Time Enrollment</a:t>
            </a:r>
          </a:p>
        </c:rich>
      </c:tx>
      <c:layout>
        <c:manualLayout>
          <c:xMode val="edge"/>
          <c:yMode val="edge"/>
          <c:x val="0.32820565398075341"/>
          <c:y val="3.38460817397825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333363715288081E-2"/>
          <c:y val="0.17142867107786441"/>
          <c:w val="0.88000028645842665"/>
          <c:h val="0.616667025127316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'Gen Statistics'!$C$43</c:f>
              <c:strCache>
                <c:ptCount val="1"/>
                <c:pt idx="0">
                  <c:v>Summer 2016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invertIfNegative val="0"/>
          <c:cat>
            <c:strRef>
              <c:f>'Gen Statistics'!$B$45:$B$46</c:f>
              <c:strCache>
                <c:ptCount val="2"/>
                <c:pt idx="0">
                  <c:v>Full-time Students</c:v>
                </c:pt>
                <c:pt idx="1">
                  <c:v>Part-time Students</c:v>
                </c:pt>
              </c:strCache>
            </c:strRef>
          </c:cat>
          <c:val>
            <c:numRef>
              <c:f>'Gen Statistics'!$C$45:$C$46</c:f>
              <c:numCache>
                <c:formatCode>#,##0</c:formatCode>
                <c:ptCount val="2"/>
                <c:pt idx="0">
                  <c:v>2550</c:v>
                </c:pt>
                <c:pt idx="1">
                  <c:v>2688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7-4C42-9CEF-B4F2955132D0}"/>
            </c:ext>
          </c:extLst>
        </c:ser>
        <c:ser>
          <c:idx val="1"/>
          <c:order val="1"/>
          <c:tx>
            <c:strRef>
              <c:f>'Gen Statistics'!$F$43</c:f>
              <c:strCache>
                <c:ptCount val="1"/>
                <c:pt idx="0">
                  <c:v>Summer 2017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invertIfNegative val="0"/>
          <c:cat>
            <c:strRef>
              <c:f>'Gen Statistics'!$B$45:$B$46</c:f>
              <c:strCache>
                <c:ptCount val="2"/>
                <c:pt idx="0">
                  <c:v>Full-time Students</c:v>
                </c:pt>
                <c:pt idx="1">
                  <c:v>Part-time Students</c:v>
                </c:pt>
              </c:strCache>
            </c:strRef>
          </c:cat>
          <c:val>
            <c:numRef>
              <c:f>'Gen Statistics'!$F$45:$F$46</c:f>
              <c:numCache>
                <c:formatCode>#,##0</c:formatCode>
                <c:ptCount val="2"/>
                <c:pt idx="0">
                  <c:v>2251</c:v>
                </c:pt>
                <c:pt idx="1">
                  <c:v>2564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07-4C42-9CEF-B4F295513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413840"/>
        <c:axId val="90414232"/>
      </c:barChart>
      <c:catAx>
        <c:axId val="9041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414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414232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413840"/>
        <c:crosses val="autoZero"/>
        <c:crossBetween val="between"/>
        <c:majorUnit val="1000"/>
        <c:minorUnit val="1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747617569309211"/>
          <c:y val="0.88993582820820938"/>
          <c:w val="0.4727017187367708"/>
          <c:h val="8.088011857500428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Degree-Seeking and Non-Degree-Seeking Students</a:t>
            </a:r>
          </a:p>
        </c:rich>
      </c:tx>
      <c:layout>
        <c:manualLayout>
          <c:xMode val="edge"/>
          <c:yMode val="edge"/>
          <c:x val="0.21955414842074286"/>
          <c:y val="3.39507561554805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19987473078782E-2"/>
          <c:y val="0.17142867107786441"/>
          <c:w val="0.87834410943398444"/>
          <c:h val="0.616667025127316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'Gen Statistics'!$C$43</c:f>
              <c:strCache>
                <c:ptCount val="1"/>
                <c:pt idx="0">
                  <c:v>Summer 2016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invertIfNegative val="0"/>
          <c:cat>
            <c:strRef>
              <c:f>'Gen Statistics'!$B$48:$B$48</c:f>
              <c:strCache>
                <c:ptCount val="1"/>
                <c:pt idx="0">
                  <c:v>SCH</c:v>
                </c:pt>
              </c:strCache>
            </c:strRef>
          </c:cat>
          <c:val>
            <c:numRef>
              <c:f>'Gen Statistics'!$C$48:$C$48</c:f>
              <c:numCache>
                <c:formatCode>#,##0</c:formatCode>
                <c:ptCount val="1"/>
                <c:pt idx="0">
                  <c:v>25395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C8-40E8-B93E-54125221833C}"/>
            </c:ext>
          </c:extLst>
        </c:ser>
        <c:ser>
          <c:idx val="1"/>
          <c:order val="1"/>
          <c:tx>
            <c:strRef>
              <c:f>'Gen Statistics'!$F$43</c:f>
              <c:strCache>
                <c:ptCount val="1"/>
                <c:pt idx="0">
                  <c:v>Summer 2017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invertIfNegative val="0"/>
          <c:cat>
            <c:strRef>
              <c:f>'Gen Statistics'!$B$48:$B$48</c:f>
              <c:strCache>
                <c:ptCount val="1"/>
                <c:pt idx="0">
                  <c:v>SCH</c:v>
                </c:pt>
              </c:strCache>
            </c:strRef>
          </c:cat>
          <c:val>
            <c:numRef>
              <c:f>'Gen Statistics'!$F$48:$F$48</c:f>
              <c:numCache>
                <c:formatCode>#,##0</c:formatCode>
                <c:ptCount val="1"/>
                <c:pt idx="0">
                  <c:v>23247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C8-40E8-B93E-541252218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9"/>
        <c:axId val="90415016"/>
        <c:axId val="90415408"/>
      </c:barChart>
      <c:catAx>
        <c:axId val="90415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415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415408"/>
        <c:scaling>
          <c:orientation val="minMax"/>
          <c:max val="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415016"/>
        <c:crosses val="autoZero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580146391411563"/>
          <c:y val="0.88601157820281651"/>
          <c:w val="0.49764333972733815"/>
          <c:h val="8.534098983483418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  <a:ln w="25400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 orientation="landscape" horizontalDpi="-3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Summer 2017</a:t>
            </a:r>
            <a:r>
              <a:rPr lang="en-US" sz="1400" baseline="0"/>
              <a:t>  Age Group</a:t>
            </a:r>
          </a:p>
        </c:rich>
      </c:tx>
      <c:layout>
        <c:manualLayout>
          <c:xMode val="edge"/>
          <c:yMode val="edge"/>
          <c:x val="0.26378458220539835"/>
          <c:y val="4.56177624798834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754218494592832"/>
          <c:y val="0.25289593168582286"/>
          <c:w val="0.37128090034557276"/>
          <c:h val="0.5540544457544363"/>
        </c:manualLayout>
      </c:layout>
      <c:pieChart>
        <c:varyColors val="1"/>
        <c:ser>
          <c:idx val="1"/>
          <c:order val="0"/>
          <c:tx>
            <c:strRef>
              <c:f>Age!$F$34</c:f>
              <c:strCache>
                <c:ptCount val="1"/>
                <c:pt idx="0">
                  <c:v>Summer 2017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C78D-4771-9E6F-6834630DB6D8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C78D-4771-9E6F-6834630DB6D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C78D-4771-9E6F-6834630DB6D8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C78D-4771-9E6F-6834630DB6D8}"/>
              </c:ext>
            </c:extLst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9-C78D-4771-9E6F-6834630DB6D8}"/>
              </c:ext>
            </c:extLst>
          </c:dPt>
          <c:dPt>
            <c:idx val="5"/>
            <c:bubble3D val="0"/>
            <c:spPr>
              <a:solidFill>
                <a:schemeClr val="accent3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B-C78D-4771-9E6F-6834630DB6D8}"/>
              </c:ext>
            </c:extLst>
          </c:dPt>
          <c:dPt>
            <c:idx val="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D-C78D-4771-9E6F-6834630DB6D8}"/>
              </c:ext>
            </c:extLst>
          </c:dPt>
          <c:dPt>
            <c:idx val="7"/>
            <c:bubble3D val="0"/>
            <c:spPr>
              <a:solidFill>
                <a:schemeClr val="accent3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F-C78D-4771-9E6F-6834630DB6D8}"/>
              </c:ext>
            </c:extLst>
          </c:dPt>
          <c:dPt>
            <c:idx val="8"/>
            <c:bubble3D val="0"/>
            <c:spPr>
              <a:solidFill>
                <a:schemeClr val="accent1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11-C78D-4771-9E6F-6834630DB6D8}"/>
              </c:ext>
            </c:extLst>
          </c:dPt>
          <c:dPt>
            <c:idx val="9"/>
            <c:bubble3D val="0"/>
            <c:spPr>
              <a:solidFill>
                <a:srgbClr val="92D050"/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13-C78D-4771-9E6F-6834630DB6D8}"/>
              </c:ext>
            </c:extLst>
          </c:dPt>
          <c:dPt>
            <c:idx val="10"/>
            <c:bubble3D val="0"/>
            <c:spPr>
              <a:solidFill>
                <a:schemeClr val="tx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15-C78D-4771-9E6F-6834630DB6D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8D-4771-9E6F-6834630DB6D8}"/>
                </c:ext>
              </c:extLst>
            </c:dLbl>
            <c:dLbl>
              <c:idx val="1"/>
              <c:layout>
                <c:manualLayout>
                  <c:x val="6.918425496385E-2"/>
                  <c:y val="0.1126014712377587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8D-4771-9E6F-6834630DB6D8}"/>
                </c:ext>
              </c:extLst>
            </c:dLbl>
            <c:dLbl>
              <c:idx val="2"/>
              <c:layout>
                <c:manualLayout>
                  <c:x val="4.3631520025759978E-2"/>
                  <c:y val="0.1313785365804129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8D-4771-9E6F-6834630DB6D8}"/>
                </c:ext>
              </c:extLst>
            </c:dLbl>
            <c:dLbl>
              <c:idx val="3"/>
              <c:layout>
                <c:manualLayout>
                  <c:x val="-5.6602678588143669E-3"/>
                  <c:y val="5.617965549277326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8D-4771-9E6F-6834630DB6D8}"/>
                </c:ext>
              </c:extLst>
            </c:dLbl>
            <c:dLbl>
              <c:idx val="4"/>
              <c:layout>
                <c:manualLayout>
                  <c:x val="-7.0944769564289481E-2"/>
                  <c:y val="1.45318996634124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8D-4771-9E6F-6834630DB6D8}"/>
                </c:ext>
              </c:extLst>
            </c:dLbl>
            <c:dLbl>
              <c:idx val="5"/>
              <c:layout>
                <c:manualLayout>
                  <c:x val="-7.2450305338080959E-2"/>
                  <c:y val="-8.6451717713235555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8D-4771-9E6F-6834630DB6D8}"/>
                </c:ext>
              </c:extLst>
            </c:dLbl>
            <c:dLbl>
              <c:idx val="6"/>
              <c:layout>
                <c:manualLayout>
                  <c:x val="-8.7583167653258756E-2"/>
                  <c:y val="-7.351112058768282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78D-4771-9E6F-6834630DB6D8}"/>
                </c:ext>
              </c:extLst>
            </c:dLbl>
            <c:dLbl>
              <c:idx val="7"/>
              <c:layout>
                <c:manualLayout>
                  <c:x val="3.2875794234707824E-3"/>
                  <c:y val="-3.588667712474045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78D-4771-9E6F-6834630DB6D8}"/>
                </c:ext>
              </c:extLst>
            </c:dLbl>
            <c:dLbl>
              <c:idx val="8"/>
              <c:layout>
                <c:manualLayout>
                  <c:x val="6.5070708886068265E-2"/>
                  <c:y val="-2.025211065251273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78D-4771-9E6F-6834630DB6D8}"/>
                </c:ext>
              </c:extLst>
            </c:dLbl>
            <c:dLbl>
              <c:idx val="9"/>
              <c:layout>
                <c:manualLayout>
                  <c:x val="5.0673204009270598E-2"/>
                  <c:y val="-2.904882295902567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78D-4771-9E6F-6834630DB6D8}"/>
                </c:ext>
              </c:extLst>
            </c:dLbl>
            <c:dLbl>
              <c:idx val="10"/>
              <c:layout>
                <c:manualLayout>
                  <c:x val="4.1413840744942636E-2"/>
                  <c:y val="3.003497870309731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78D-4771-9E6F-6834630DB6D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Age!$B$36:$B$45</c:f>
              <c:strCache>
                <c:ptCount val="10"/>
                <c:pt idx="0">
                  <c:v>Under 18</c:v>
                </c:pt>
                <c:pt idx="1">
                  <c:v>18 – 19</c:v>
                </c:pt>
                <c:pt idx="2">
                  <c:v>20 – 21</c:v>
                </c:pt>
                <c:pt idx="3">
                  <c:v>22 – 24</c:v>
                </c:pt>
                <c:pt idx="4">
                  <c:v>25 – 29</c:v>
                </c:pt>
                <c:pt idx="5">
                  <c:v>30 – 34</c:v>
                </c:pt>
                <c:pt idx="6">
                  <c:v>35 – 39</c:v>
                </c:pt>
                <c:pt idx="7">
                  <c:v>40 – 49</c:v>
                </c:pt>
                <c:pt idx="8">
                  <c:v>50 – 64</c:v>
                </c:pt>
                <c:pt idx="9">
                  <c:v>65 and over</c:v>
                </c:pt>
              </c:strCache>
            </c:strRef>
          </c:cat>
          <c:val>
            <c:numRef>
              <c:f>Age!$G$36:$G$45</c:f>
              <c:numCache>
                <c:formatCode>0%</c:formatCode>
                <c:ptCount val="10"/>
                <c:pt idx="0">
                  <c:v>1.3499480789200415E-2</c:v>
                </c:pt>
                <c:pt idx="1">
                  <c:v>0.13603322949117341</c:v>
                </c:pt>
                <c:pt idx="2">
                  <c:v>0.14932502596053998</c:v>
                </c:pt>
                <c:pt idx="3">
                  <c:v>0.15887850467289719</c:v>
                </c:pt>
                <c:pt idx="4">
                  <c:v>0.21599169262720663</c:v>
                </c:pt>
                <c:pt idx="5">
                  <c:v>0.13084112149532709</c:v>
                </c:pt>
                <c:pt idx="6">
                  <c:v>8.5150571131879543E-2</c:v>
                </c:pt>
                <c:pt idx="7">
                  <c:v>7.5181723779854617E-2</c:v>
                </c:pt>
                <c:pt idx="8">
                  <c:v>3.1983385254413292E-2</c:v>
                </c:pt>
                <c:pt idx="9">
                  <c:v>3.1152647975077881E-3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78D-4771-9E6F-6834630DB6D8}"/>
            </c:ext>
          </c:extLst>
        </c:ser>
        <c:dLbls>
          <c:showLegendKey val="1"/>
          <c:showVal val="0"/>
          <c:showCatName val="1"/>
          <c:showSerName val="0"/>
          <c:showPercent val="1"/>
          <c:showBubbleSize val="0"/>
          <c:showLeaderLines val="1"/>
        </c:dLbls>
        <c:firstSliceAng val="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2">
        <a:lumMod val="90000"/>
      </a:schemeClr>
    </a:solidFill>
    <a:ln w="25400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Enrollment by Campus</a:t>
            </a:r>
          </a:p>
        </c:rich>
      </c:tx>
      <c:layout>
        <c:manualLayout>
          <c:xMode val="edge"/>
          <c:yMode val="edge"/>
          <c:x val="0.37913950629589038"/>
          <c:y val="2.37152711094040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89662340734273"/>
          <c:y val="0.11256668896780059"/>
          <c:w val="0.81762323903619505"/>
          <c:h val="0.455782426706465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'Campus&amp;Parish'!$C$31</c:f>
              <c:strCache>
                <c:ptCount val="1"/>
                <c:pt idx="0">
                  <c:v>Summer 2016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invertIfNegative val="0"/>
          <c:cat>
            <c:strRef>
              <c:f>'Campus&amp;Parish'!$B$33:$B$38</c:f>
              <c:strCache>
                <c:ptCount val="6"/>
                <c:pt idx="0">
                  <c:v>City Park Campus</c:v>
                </c:pt>
                <c:pt idx="1">
                  <c:v>West Bank Campus</c:v>
                </c:pt>
                <c:pt idx="2">
                  <c:v>Charity School of Nursing</c:v>
                </c:pt>
                <c:pt idx="3">
                  <c:v>Northshore Site - Slidell</c:v>
                </c:pt>
                <c:pt idx="4">
                  <c:v>Sidney Collier</c:v>
                </c:pt>
                <c:pt idx="5">
                  <c:v>Technical Site - Jefferson</c:v>
                </c:pt>
              </c:strCache>
            </c:strRef>
          </c:cat>
          <c:val>
            <c:numRef>
              <c:f>'Campus&amp;Parish'!$C$33:$C$38</c:f>
              <c:numCache>
                <c:formatCode>#,##0</c:formatCode>
                <c:ptCount val="6"/>
                <c:pt idx="0">
                  <c:v>3287</c:v>
                </c:pt>
                <c:pt idx="1">
                  <c:v>726</c:v>
                </c:pt>
                <c:pt idx="2">
                  <c:v>288</c:v>
                </c:pt>
                <c:pt idx="3">
                  <c:v>482</c:v>
                </c:pt>
                <c:pt idx="4">
                  <c:v>194</c:v>
                </c:pt>
                <c:pt idx="5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6-4163-95A5-3F6097F23EA4}"/>
            </c:ext>
          </c:extLst>
        </c:ser>
        <c:ser>
          <c:idx val="1"/>
          <c:order val="1"/>
          <c:tx>
            <c:strRef>
              <c:f>'Campus&amp;Parish'!$F$31</c:f>
              <c:strCache>
                <c:ptCount val="1"/>
                <c:pt idx="0">
                  <c:v>Summer 2017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invertIfNegative val="0"/>
          <c:cat>
            <c:strRef>
              <c:f>'Campus&amp;Parish'!$B$33:$B$38</c:f>
              <c:strCache>
                <c:ptCount val="6"/>
                <c:pt idx="0">
                  <c:v>City Park Campus</c:v>
                </c:pt>
                <c:pt idx="1">
                  <c:v>West Bank Campus</c:v>
                </c:pt>
                <c:pt idx="2">
                  <c:v>Charity School of Nursing</c:v>
                </c:pt>
                <c:pt idx="3">
                  <c:v>Northshore Site - Slidell</c:v>
                </c:pt>
                <c:pt idx="4">
                  <c:v>Sidney Collier</c:v>
                </c:pt>
                <c:pt idx="5">
                  <c:v>Technical Site - Jefferson</c:v>
                </c:pt>
              </c:strCache>
            </c:strRef>
          </c:cat>
          <c:val>
            <c:numRef>
              <c:f>'Campus&amp;Parish'!$F$33:$F$38</c:f>
              <c:numCache>
                <c:formatCode>#,##0</c:formatCode>
                <c:ptCount val="6"/>
                <c:pt idx="0">
                  <c:v>3362</c:v>
                </c:pt>
                <c:pt idx="1">
                  <c:v>639</c:v>
                </c:pt>
                <c:pt idx="2">
                  <c:v>334</c:v>
                </c:pt>
                <c:pt idx="4">
                  <c:v>236</c:v>
                </c:pt>
                <c:pt idx="5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6-4163-95A5-3F6097F23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235414680"/>
        <c:axId val="235415072"/>
      </c:barChart>
      <c:catAx>
        <c:axId val="235414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198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5415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415072"/>
        <c:scaling>
          <c:orientation val="minMax"/>
          <c:max val="4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54146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491618790285535"/>
          <c:y val="0.79161606024737108"/>
          <c:w val="0.18557610782689274"/>
          <c:h val="0.1856294923918826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Enrollment by Parish</a:t>
            </a:r>
          </a:p>
        </c:rich>
      </c:tx>
      <c:layout>
        <c:manualLayout>
          <c:xMode val="edge"/>
          <c:yMode val="edge"/>
          <c:x val="0.38778944668718435"/>
          <c:y val="4.0322484119452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631414250355633E-2"/>
          <c:y val="0.1423248818035677"/>
          <c:w val="0.85430860137283537"/>
          <c:h val="0.52897568838377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'Campus&amp;Parish'!$C$41</c:f>
              <c:strCache>
                <c:ptCount val="1"/>
                <c:pt idx="0">
                  <c:v>Summer 2016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invertIfNegative val="0"/>
          <c:cat>
            <c:strRef>
              <c:f>'Campus&amp;Parish'!$B$43:$B$53</c:f>
              <c:strCache>
                <c:ptCount val="11"/>
                <c:pt idx="0">
                  <c:v>Orleans</c:v>
                </c:pt>
                <c:pt idx="1">
                  <c:v>Jefferson</c:v>
                </c:pt>
                <c:pt idx="2">
                  <c:v>St. Tammany</c:v>
                </c:pt>
                <c:pt idx="3">
                  <c:v>St. Charles</c:v>
                </c:pt>
                <c:pt idx="4">
                  <c:v>St. John</c:v>
                </c:pt>
                <c:pt idx="5">
                  <c:v>St. Bernard</c:v>
                </c:pt>
                <c:pt idx="6">
                  <c:v>Plaquemines</c:v>
                </c:pt>
                <c:pt idx="7">
                  <c:v>Tangipahoa</c:v>
                </c:pt>
                <c:pt idx="8">
                  <c:v>E. Baton Rouge</c:v>
                </c:pt>
                <c:pt idx="9">
                  <c:v>Terrebonne</c:v>
                </c:pt>
                <c:pt idx="10">
                  <c:v>Other</c:v>
                </c:pt>
              </c:strCache>
            </c:strRef>
          </c:cat>
          <c:val>
            <c:numRef>
              <c:f>'Campus&amp;Parish'!$C$43:$C$53</c:f>
              <c:numCache>
                <c:formatCode>#,##0</c:formatCode>
                <c:ptCount val="11"/>
                <c:pt idx="0">
                  <c:v>1900</c:v>
                </c:pt>
                <c:pt idx="1">
                  <c:v>1660</c:v>
                </c:pt>
                <c:pt idx="2">
                  <c:v>692</c:v>
                </c:pt>
                <c:pt idx="3">
                  <c:v>140</c:v>
                </c:pt>
                <c:pt idx="4">
                  <c:v>132</c:v>
                </c:pt>
                <c:pt idx="5">
                  <c:v>83</c:v>
                </c:pt>
                <c:pt idx="6">
                  <c:v>93</c:v>
                </c:pt>
                <c:pt idx="7">
                  <c:v>47</c:v>
                </c:pt>
                <c:pt idx="8">
                  <c:v>42</c:v>
                </c:pt>
                <c:pt idx="9">
                  <c:v>46</c:v>
                </c:pt>
                <c:pt idx="10">
                  <c:v>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11-4AC4-A2E6-20E17B083026}"/>
            </c:ext>
          </c:extLst>
        </c:ser>
        <c:ser>
          <c:idx val="1"/>
          <c:order val="1"/>
          <c:tx>
            <c:strRef>
              <c:f>'Campus&amp;Parish'!$F$41</c:f>
              <c:strCache>
                <c:ptCount val="1"/>
                <c:pt idx="0">
                  <c:v>Summer 2017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invertIfNegative val="0"/>
          <c:cat>
            <c:strRef>
              <c:f>'Campus&amp;Parish'!$B$43:$B$53</c:f>
              <c:strCache>
                <c:ptCount val="11"/>
                <c:pt idx="0">
                  <c:v>Orleans</c:v>
                </c:pt>
                <c:pt idx="1">
                  <c:v>Jefferson</c:v>
                </c:pt>
                <c:pt idx="2">
                  <c:v>St. Tammany</c:v>
                </c:pt>
                <c:pt idx="3">
                  <c:v>St. Charles</c:v>
                </c:pt>
                <c:pt idx="4">
                  <c:v>St. John</c:v>
                </c:pt>
                <c:pt idx="5">
                  <c:v>St. Bernard</c:v>
                </c:pt>
                <c:pt idx="6">
                  <c:v>Plaquemines</c:v>
                </c:pt>
                <c:pt idx="7">
                  <c:v>Tangipahoa</c:v>
                </c:pt>
                <c:pt idx="8">
                  <c:v>E. Baton Rouge</c:v>
                </c:pt>
                <c:pt idx="9">
                  <c:v>Terrebonne</c:v>
                </c:pt>
                <c:pt idx="10">
                  <c:v>Other</c:v>
                </c:pt>
              </c:strCache>
            </c:strRef>
          </c:cat>
          <c:val>
            <c:numRef>
              <c:f>'Campus&amp;Parish'!$F$43:$F$53</c:f>
              <c:numCache>
                <c:formatCode>#,##0</c:formatCode>
                <c:ptCount val="11"/>
                <c:pt idx="0">
                  <c:v>1795</c:v>
                </c:pt>
                <c:pt idx="1">
                  <c:v>1578</c:v>
                </c:pt>
                <c:pt idx="2">
                  <c:v>507</c:v>
                </c:pt>
                <c:pt idx="3">
                  <c:v>175</c:v>
                </c:pt>
                <c:pt idx="4">
                  <c:v>112</c:v>
                </c:pt>
                <c:pt idx="5">
                  <c:v>83</c:v>
                </c:pt>
                <c:pt idx="6">
                  <c:v>76</c:v>
                </c:pt>
                <c:pt idx="7">
                  <c:v>64</c:v>
                </c:pt>
                <c:pt idx="8">
                  <c:v>45</c:v>
                </c:pt>
                <c:pt idx="9">
                  <c:v>40</c:v>
                </c:pt>
                <c:pt idx="10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11-4AC4-A2E6-20E17B083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235414288"/>
        <c:axId val="235413504"/>
      </c:barChart>
      <c:catAx>
        <c:axId val="23541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94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5413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413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54142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69210478672834863"/>
          <c:y val="0.15979769770158039"/>
          <c:w val="0.18821999936316455"/>
          <c:h val="0.1977364898353223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itchFamily="34" charset="0"/>
              <a:ea typeface="Arial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Enrollment by Admission Status</a:t>
            </a:r>
          </a:p>
        </c:rich>
      </c:tx>
      <c:layout>
        <c:manualLayout>
          <c:xMode val="edge"/>
          <c:yMode val="edge"/>
          <c:x val="0.33488672032330646"/>
          <c:y val="3.80624747242622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20759308352787E-2"/>
          <c:y val="0.13227438265718541"/>
          <c:w val="0.88931942619627169"/>
          <c:h val="0.546870101444931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 Status&amp;Class'!$C$37</c:f>
              <c:strCache>
                <c:ptCount val="1"/>
                <c:pt idx="0">
                  <c:v>Summer 2016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bevelB/>
              <a:contourClr>
                <a:srgbClr val="000000"/>
              </a:contourClr>
            </a:sp3d>
          </c:spPr>
          <c:invertIfNegative val="0"/>
          <c:cat>
            <c:strRef>
              <c:f>'Adm Status&amp;Class'!$B$39:$B$44</c:f>
              <c:strCache>
                <c:ptCount val="6"/>
                <c:pt idx="0">
                  <c:v>First-Time Freshmen</c:v>
                </c:pt>
                <c:pt idx="1">
                  <c:v>Transfer Students</c:v>
                </c:pt>
                <c:pt idx="2">
                  <c:v>Continuing Students</c:v>
                </c:pt>
                <c:pt idx="3">
                  <c:v>Readmitted Students</c:v>
                </c:pt>
                <c:pt idx="4">
                  <c:v>Exchange Students</c:v>
                </c:pt>
                <c:pt idx="5">
                  <c:v>Other</c:v>
                </c:pt>
              </c:strCache>
            </c:strRef>
          </c:cat>
          <c:val>
            <c:numRef>
              <c:f>'Adm Status&amp;Class'!$C$39:$C$44</c:f>
              <c:numCache>
                <c:formatCode>#,##0</c:formatCode>
                <c:ptCount val="6"/>
                <c:pt idx="0">
                  <c:v>172</c:v>
                </c:pt>
                <c:pt idx="1">
                  <c:v>438</c:v>
                </c:pt>
                <c:pt idx="2">
                  <c:v>3109</c:v>
                </c:pt>
                <c:pt idx="3">
                  <c:v>660</c:v>
                </c:pt>
                <c:pt idx="4">
                  <c:v>747</c:v>
                </c:pt>
                <c:pt idx="5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AC-4280-A7F3-1F2C4073AD86}"/>
            </c:ext>
          </c:extLst>
        </c:ser>
        <c:ser>
          <c:idx val="1"/>
          <c:order val="1"/>
          <c:tx>
            <c:strRef>
              <c:f>'Adm Status&amp;Class'!$F$37</c:f>
              <c:strCache>
                <c:ptCount val="1"/>
                <c:pt idx="0">
                  <c:v>Summer 2017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bevelB/>
              <a:contourClr>
                <a:srgbClr val="000000"/>
              </a:contourClr>
            </a:sp3d>
          </c:spPr>
          <c:invertIfNegative val="0"/>
          <c:cat>
            <c:strRef>
              <c:f>'Adm Status&amp;Class'!$B$39:$B$44</c:f>
              <c:strCache>
                <c:ptCount val="6"/>
                <c:pt idx="0">
                  <c:v>First-Time Freshmen</c:v>
                </c:pt>
                <c:pt idx="1">
                  <c:v>Transfer Students</c:v>
                </c:pt>
                <c:pt idx="2">
                  <c:v>Continuing Students</c:v>
                </c:pt>
                <c:pt idx="3">
                  <c:v>Readmitted Students</c:v>
                </c:pt>
                <c:pt idx="4">
                  <c:v>Exchange Students</c:v>
                </c:pt>
                <c:pt idx="5">
                  <c:v>Other</c:v>
                </c:pt>
              </c:strCache>
            </c:strRef>
          </c:cat>
          <c:val>
            <c:numRef>
              <c:f>'Adm Status&amp;Class'!$F$39:$F$44</c:f>
              <c:numCache>
                <c:formatCode>#,##0</c:formatCode>
                <c:ptCount val="6"/>
                <c:pt idx="0">
                  <c:v>130</c:v>
                </c:pt>
                <c:pt idx="1">
                  <c:v>437</c:v>
                </c:pt>
                <c:pt idx="2">
                  <c:v>2667</c:v>
                </c:pt>
                <c:pt idx="3">
                  <c:v>636</c:v>
                </c:pt>
                <c:pt idx="4">
                  <c:v>775</c:v>
                </c:pt>
                <c:pt idx="5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AC-4280-A7F3-1F2C4073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235415856"/>
        <c:axId val="235416248"/>
      </c:barChart>
      <c:catAx>
        <c:axId val="235415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156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5416248"/>
        <c:crosses val="autoZero"/>
        <c:auto val="1"/>
        <c:lblAlgn val="ctr"/>
        <c:lblOffset val="50"/>
        <c:tickLblSkip val="1"/>
        <c:tickMarkSkip val="1"/>
        <c:noMultiLvlLbl val="0"/>
      </c:catAx>
      <c:valAx>
        <c:axId val="235416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5415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8436239450464811"/>
          <c:y val="0.89078687639469889"/>
          <c:w val="0.38112452906704997"/>
          <c:h val="8.467668461575748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Enrollment by Classification</a:t>
            </a:r>
          </a:p>
        </c:rich>
      </c:tx>
      <c:layout>
        <c:manualLayout>
          <c:xMode val="edge"/>
          <c:yMode val="edge"/>
          <c:x val="0.35791252831182757"/>
          <c:y val="3.84617635503382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21193558133064E-2"/>
          <c:y val="0.11553122834241562"/>
          <c:w val="0.88917651659600161"/>
          <c:h val="0.565533353706022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 Status&amp;Class'!$C$47</c:f>
              <c:strCache>
                <c:ptCount val="1"/>
                <c:pt idx="0">
                  <c:v>Summer 2016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bevelB/>
              <a:contourClr>
                <a:srgbClr val="000000"/>
              </a:contourClr>
            </a:sp3d>
          </c:spPr>
          <c:invertIfNegative val="0"/>
          <c:cat>
            <c:strRef>
              <c:f>'Adm Status&amp;Class'!$B$49:$B$52</c:f>
              <c:strCache>
                <c:ptCount val="4"/>
                <c:pt idx="0">
                  <c:v>Freshmen</c:v>
                </c:pt>
                <c:pt idx="1">
                  <c:v>Sophomore</c:v>
                </c:pt>
                <c:pt idx="2">
                  <c:v>Other Undergraduate</c:v>
                </c:pt>
                <c:pt idx="3">
                  <c:v>Preparatory</c:v>
                </c:pt>
              </c:strCache>
            </c:strRef>
          </c:cat>
          <c:val>
            <c:numRef>
              <c:f>'Adm Status&amp;Class'!$C$49:$C$52</c:f>
              <c:numCache>
                <c:formatCode>#,##0</c:formatCode>
                <c:ptCount val="4"/>
                <c:pt idx="0">
                  <c:v>1434</c:v>
                </c:pt>
                <c:pt idx="1">
                  <c:v>1305</c:v>
                </c:pt>
                <c:pt idx="2">
                  <c:v>2458</c:v>
                </c:pt>
                <c:pt idx="3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8-45B3-BF8D-7DE75678FA4B}"/>
            </c:ext>
          </c:extLst>
        </c:ser>
        <c:ser>
          <c:idx val="1"/>
          <c:order val="1"/>
          <c:tx>
            <c:strRef>
              <c:f>'Adm Status&amp;Class'!$F$47</c:f>
              <c:strCache>
                <c:ptCount val="1"/>
                <c:pt idx="0">
                  <c:v>Summer 2017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bevelB/>
              <a:contourClr>
                <a:srgbClr val="000000"/>
              </a:contourClr>
            </a:sp3d>
          </c:spPr>
          <c:invertIfNegative val="0"/>
          <c:cat>
            <c:strRef>
              <c:f>'Adm Status&amp;Class'!$B$49:$B$52</c:f>
              <c:strCache>
                <c:ptCount val="4"/>
                <c:pt idx="0">
                  <c:v>Freshmen</c:v>
                </c:pt>
                <c:pt idx="1">
                  <c:v>Sophomore</c:v>
                </c:pt>
                <c:pt idx="2">
                  <c:v>Other Undergraduate</c:v>
                </c:pt>
                <c:pt idx="3">
                  <c:v>Preparatory</c:v>
                </c:pt>
              </c:strCache>
            </c:strRef>
          </c:cat>
          <c:val>
            <c:numRef>
              <c:f>'Adm Status&amp;Class'!$F$49:$F$52</c:f>
              <c:numCache>
                <c:formatCode>#,##0</c:formatCode>
                <c:ptCount val="4"/>
                <c:pt idx="0">
                  <c:v>1080</c:v>
                </c:pt>
                <c:pt idx="1">
                  <c:v>1158</c:v>
                </c:pt>
                <c:pt idx="2">
                  <c:v>2523</c:v>
                </c:pt>
                <c:pt idx="3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68-45B3-BF8D-7DE75678F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416584"/>
        <c:axId val="90416192"/>
      </c:barChart>
      <c:catAx>
        <c:axId val="90416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102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90416192"/>
        <c:crosses val="autoZero"/>
        <c:auto val="1"/>
        <c:lblAlgn val="ctr"/>
        <c:lblOffset val="50"/>
        <c:tickLblSkip val="1"/>
        <c:tickMarkSkip val="1"/>
        <c:noMultiLvlLbl val="0"/>
      </c:catAx>
      <c:valAx>
        <c:axId val="90416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4165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944266387448226"/>
          <c:y val="0.85598769752471826"/>
          <c:w val="0.41518554495458865"/>
          <c:h val="0.1096903679899056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487680</xdr:colOff>
      <xdr:row>1</xdr:row>
      <xdr:rowOff>24700</xdr:rowOff>
    </xdr:from>
    <xdr:to>
      <xdr:col>6</xdr:col>
      <xdr:colOff>11430</xdr:colOff>
      <xdr:row>4</xdr:row>
      <xdr:rowOff>7620</xdr:rowOff>
    </xdr:to>
    <xdr:pic>
      <xdr:nvPicPr>
        <xdr:cNvPr id="4" name="Picture 3" descr="DCC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37460" y="192340"/>
          <a:ext cx="1352550" cy="48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304801</xdr:colOff>
      <xdr:row>13</xdr:row>
      <xdr:rowOff>129541</xdr:rowOff>
    </xdr:from>
    <xdr:to>
      <xdr:col>8</xdr:col>
      <xdr:colOff>91441</xdr:colOff>
      <xdr:row>37</xdr:row>
      <xdr:rowOff>29833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>
          <a:grayscl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Texturizer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35381" y="3078481"/>
          <a:ext cx="4053840" cy="39160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20954</xdr:colOff>
      <xdr:row>3</xdr:row>
      <xdr:rowOff>129540</xdr:rowOff>
    </xdr:from>
    <xdr:to>
      <xdr:col>10</xdr:col>
      <xdr:colOff>624840</xdr:colOff>
      <xdr:row>16</xdr:row>
      <xdr:rowOff>0</xdr:rowOff>
    </xdr:to>
    <xdr:graphicFrame macro="">
      <xdr:nvGraphicFramePr>
        <xdr:cNvPr id="15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295275</xdr:colOff>
      <xdr:row>17</xdr:row>
      <xdr:rowOff>76199</xdr:rowOff>
    </xdr:from>
    <xdr:to>
      <xdr:col>10</xdr:col>
      <xdr:colOff>619125</xdr:colOff>
      <xdr:row>36</xdr:row>
      <xdr:rowOff>76199</xdr:rowOff>
    </xdr:to>
    <xdr:graphicFrame macro="">
      <xdr:nvGraphicFramePr>
        <xdr:cNvPr id="151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</xdr:colOff>
      <xdr:row>3</xdr:row>
      <xdr:rowOff>47625</xdr:rowOff>
    </xdr:from>
    <xdr:to>
      <xdr:col>9</xdr:col>
      <xdr:colOff>579120</xdr:colOff>
      <xdr:row>20</xdr:row>
      <xdr:rowOff>60960</xdr:rowOff>
    </xdr:to>
    <xdr:graphicFrame macro="">
      <xdr:nvGraphicFramePr>
        <xdr:cNvPr id="34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224789</xdr:colOff>
      <xdr:row>21</xdr:row>
      <xdr:rowOff>127635</xdr:rowOff>
    </xdr:from>
    <xdr:to>
      <xdr:col>9</xdr:col>
      <xdr:colOff>596264</xdr:colOff>
      <xdr:row>39</xdr:row>
      <xdr:rowOff>99060</xdr:rowOff>
    </xdr:to>
    <xdr:graphicFrame macro="">
      <xdr:nvGraphicFramePr>
        <xdr:cNvPr id="348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177165</xdr:colOff>
      <xdr:row>5</xdr:row>
      <xdr:rowOff>9525</xdr:rowOff>
    </xdr:from>
    <xdr:to>
      <xdr:col>9</xdr:col>
      <xdr:colOff>634365</xdr:colOff>
      <xdr:row>28</xdr:row>
      <xdr:rowOff>32385</xdr:rowOff>
    </xdr:to>
    <xdr:graphicFrame macro="">
      <xdr:nvGraphicFramePr>
        <xdr:cNvPr id="63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</xdr:colOff>
      <xdr:row>2</xdr:row>
      <xdr:rowOff>182880</xdr:rowOff>
    </xdr:from>
    <xdr:to>
      <xdr:col>9</xdr:col>
      <xdr:colOff>624839</xdr:colOff>
      <xdr:row>15</xdr:row>
      <xdr:rowOff>121920</xdr:rowOff>
    </xdr:to>
    <xdr:graphicFrame macro="">
      <xdr:nvGraphicFramePr>
        <xdr:cNvPr id="55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289560</xdr:colOff>
      <xdr:row>16</xdr:row>
      <xdr:rowOff>53340</xdr:rowOff>
    </xdr:from>
    <xdr:to>
      <xdr:col>9</xdr:col>
      <xdr:colOff>647700</xdr:colOff>
      <xdr:row>29</xdr:row>
      <xdr:rowOff>15240</xdr:rowOff>
    </xdr:to>
    <xdr:graphicFrame macro="">
      <xdr:nvGraphicFramePr>
        <xdr:cNvPr id="55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229293</xdr:colOff>
      <xdr:row>3</xdr:row>
      <xdr:rowOff>37233</xdr:rowOff>
    </xdr:from>
    <xdr:to>
      <xdr:col>9</xdr:col>
      <xdr:colOff>663633</xdr:colOff>
      <xdr:row>18</xdr:row>
      <xdr:rowOff>152400</xdr:rowOff>
    </xdr:to>
    <xdr:graphicFrame macro="">
      <xdr:nvGraphicFramePr>
        <xdr:cNvPr id="75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210414</xdr:colOff>
      <xdr:row>19</xdr:row>
      <xdr:rowOff>110838</xdr:rowOff>
    </xdr:from>
    <xdr:to>
      <xdr:col>9</xdr:col>
      <xdr:colOff>658090</xdr:colOff>
      <xdr:row>33</xdr:row>
      <xdr:rowOff>124691</xdr:rowOff>
    </xdr:to>
    <xdr:graphicFrame macro="">
      <xdr:nvGraphicFramePr>
        <xdr:cNvPr id="758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</xdr:colOff>
      <xdr:row>5</xdr:row>
      <xdr:rowOff>53340</xdr:rowOff>
    </xdr:from>
    <xdr:to>
      <xdr:col>10</xdr:col>
      <xdr:colOff>647700</xdr:colOff>
      <xdr:row>27</xdr:row>
      <xdr:rowOff>30480</xdr:rowOff>
    </xdr:to>
    <xdr:graphicFrame macro="">
      <xdr:nvGraphicFramePr>
        <xdr:cNvPr id="840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45720</xdr:colOff>
      <xdr:row>76</xdr:row>
      <xdr:rowOff>91440</xdr:rowOff>
    </xdr:from>
    <xdr:to>
      <xdr:col>11</xdr:col>
      <xdr:colOff>0</xdr:colOff>
      <xdr:row>98</xdr:row>
      <xdr:rowOff>76200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</xdr:colOff>
      <xdr:row>4</xdr:row>
      <xdr:rowOff>30480</xdr:rowOff>
    </xdr:from>
    <xdr:to>
      <xdr:col>8</xdr:col>
      <xdr:colOff>240029</xdr:colOff>
      <xdr:row>29</xdr:row>
      <xdr:rowOff>131445</xdr:rowOff>
    </xdr:to>
    <xdr:graphicFrame macro="">
      <xdr:nvGraphicFramePr>
        <xdr:cNvPr id="43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cc.edu/departments/ir/" TargetMode="External"/><Relationship Id="rId2" Type="http://schemas.openxmlformats.org/officeDocument/2006/relationships/hyperlink" Target="http://docushare3.dcc.edu/docushare/dsweb/View/Collection-79" TargetMode="External"/><Relationship Id="rId1" Type="http://schemas.openxmlformats.org/officeDocument/2006/relationships/hyperlink" Target="mailto:baurit@dcc.edu" TargetMode="External"/><Relationship Id="rId5" Type="http://schemas.openxmlformats.org/officeDocument/2006/relationships/printerSettings" Target="../printerSettings/printerSettings14.bin"/><Relationship Id="rId4" Type="http://schemas.openxmlformats.org/officeDocument/2006/relationships/hyperlink" Target="http://docushare3.dcc.edu/docushare/dsweb/View/Collection-7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opLeftCell="A19" zoomScaleNormal="100" workbookViewId="0">
      <selection activeCell="P47" sqref="P47"/>
    </sheetView>
  </sheetViews>
  <sheetFormatPr defaultRowHeight="12.75" x14ac:dyDescent="0.2"/>
  <cols>
    <col min="1" max="1" width="12.140625" customWidth="1"/>
  </cols>
  <sheetData>
    <row r="1" spans="1:13" x14ac:dyDescent="0.2">
      <c r="A1" s="279"/>
      <c r="B1" s="215"/>
      <c r="C1" s="215"/>
      <c r="D1" s="215"/>
      <c r="E1" s="215"/>
      <c r="F1" s="215"/>
      <c r="G1" s="215"/>
      <c r="H1" s="215"/>
      <c r="I1" s="215"/>
      <c r="J1" s="215"/>
    </row>
    <row r="2" spans="1:13" x14ac:dyDescent="0.2">
      <c r="A2" s="280"/>
      <c r="B2" s="216"/>
      <c r="C2" s="216"/>
      <c r="D2" s="216"/>
      <c r="E2" s="216"/>
      <c r="F2" s="216"/>
      <c r="G2" s="216"/>
      <c r="H2" s="216"/>
      <c r="I2" s="216"/>
      <c r="J2" s="216"/>
    </row>
    <row r="3" spans="1:13" x14ac:dyDescent="0.2">
      <c r="A3" s="280"/>
      <c r="B3" s="216"/>
      <c r="C3" s="216"/>
      <c r="D3" s="216"/>
      <c r="E3" s="216"/>
      <c r="F3" s="216"/>
      <c r="G3" s="216"/>
      <c r="H3" s="216"/>
      <c r="I3" s="216"/>
      <c r="J3" s="216"/>
    </row>
    <row r="4" spans="1:13" x14ac:dyDescent="0.2">
      <c r="A4" s="281"/>
      <c r="B4" s="217"/>
      <c r="C4" s="217"/>
      <c r="D4" s="217"/>
      <c r="E4" s="217"/>
      <c r="F4" s="217"/>
      <c r="G4" s="217"/>
      <c r="H4" s="217"/>
      <c r="I4" s="217"/>
      <c r="J4" s="216"/>
    </row>
    <row r="5" spans="1:13" ht="15.75" x14ac:dyDescent="0.25">
      <c r="A5" s="475" t="s">
        <v>273</v>
      </c>
      <c r="B5" s="475"/>
      <c r="C5" s="475"/>
      <c r="D5" s="475"/>
      <c r="E5" s="475"/>
      <c r="F5" s="475"/>
      <c r="G5" s="475"/>
      <c r="H5" s="475"/>
      <c r="I5" s="475"/>
      <c r="J5" s="475"/>
    </row>
    <row r="6" spans="1:13" ht="25.5" x14ac:dyDescent="0.35">
      <c r="D6" s="55"/>
      <c r="E6" s="56"/>
      <c r="F6" s="55"/>
      <c r="M6" s="306"/>
    </row>
    <row r="7" spans="1:13" ht="26.25" x14ac:dyDescent="0.4">
      <c r="D7" s="55"/>
      <c r="E7" s="57"/>
      <c r="F7" s="55"/>
    </row>
    <row r="8" spans="1:13" ht="26.25" customHeight="1" x14ac:dyDescent="0.3">
      <c r="A8" s="478" t="s">
        <v>327</v>
      </c>
      <c r="B8" s="478"/>
      <c r="C8" s="478"/>
      <c r="D8" s="478"/>
      <c r="E8" s="478"/>
      <c r="F8" s="478"/>
      <c r="G8" s="478"/>
      <c r="H8" s="478"/>
      <c r="I8" s="478"/>
      <c r="J8" s="478"/>
    </row>
    <row r="9" spans="1:13" ht="26.25" x14ac:dyDescent="0.4">
      <c r="D9" s="113"/>
      <c r="E9" s="114"/>
      <c r="F9" s="113"/>
      <c r="G9" s="3"/>
    </row>
    <row r="10" spans="1:13" ht="26.25" customHeight="1" x14ac:dyDescent="0.3">
      <c r="A10" s="478" t="s">
        <v>334</v>
      </c>
      <c r="B10" s="478"/>
      <c r="C10" s="478"/>
      <c r="D10" s="478"/>
      <c r="E10" s="478"/>
      <c r="F10" s="478"/>
      <c r="G10" s="478"/>
      <c r="H10" s="478"/>
      <c r="I10" s="478"/>
      <c r="J10" s="478"/>
    </row>
    <row r="11" spans="1:13" ht="12.75" customHeight="1" x14ac:dyDescent="0.4">
      <c r="D11" s="113"/>
      <c r="E11" s="113"/>
      <c r="F11" s="113"/>
      <c r="G11" s="3"/>
    </row>
    <row r="12" spans="1:13" ht="12.75" customHeight="1" x14ac:dyDescent="0.4">
      <c r="D12" s="113"/>
      <c r="E12" s="113"/>
      <c r="F12" s="113"/>
      <c r="G12" s="3"/>
    </row>
    <row r="13" spans="1:13" ht="12.75" customHeight="1" x14ac:dyDescent="0.35">
      <c r="D13" s="55"/>
      <c r="E13" s="55"/>
      <c r="F13" s="55"/>
    </row>
    <row r="14" spans="1:13" ht="12.75" customHeight="1" x14ac:dyDescent="0.35">
      <c r="D14" s="55"/>
      <c r="E14" s="55"/>
      <c r="F14" s="55"/>
      <c r="L14" s="306"/>
    </row>
    <row r="34" spans="1:10" x14ac:dyDescent="0.2">
      <c r="D34" s="58"/>
    </row>
    <row r="38" spans="1:10" x14ac:dyDescent="0.2">
      <c r="B38" s="3"/>
      <c r="C38" s="3"/>
      <c r="D38" s="119"/>
      <c r="E38" s="214"/>
      <c r="F38" s="218"/>
      <c r="G38" s="115"/>
      <c r="H38" s="53"/>
      <c r="I38" s="53"/>
    </row>
    <row r="39" spans="1:10" x14ac:dyDescent="0.2">
      <c r="B39" s="3"/>
      <c r="C39" s="3"/>
      <c r="D39" s="3"/>
      <c r="E39" s="3"/>
      <c r="F39" s="3"/>
      <c r="G39" s="3"/>
    </row>
    <row r="40" spans="1:10" x14ac:dyDescent="0.2">
      <c r="B40" s="3"/>
      <c r="C40" s="3"/>
      <c r="D40" s="3"/>
      <c r="E40" s="116"/>
      <c r="F40" s="115"/>
      <c r="G40" s="115"/>
      <c r="H40" s="53"/>
      <c r="I40" s="53"/>
    </row>
    <row r="41" spans="1:10" x14ac:dyDescent="0.2">
      <c r="B41" s="3"/>
      <c r="C41" s="3"/>
      <c r="D41" s="3"/>
      <c r="E41" s="3"/>
      <c r="F41" s="3"/>
      <c r="G41" s="3"/>
    </row>
    <row r="42" spans="1:10" x14ac:dyDescent="0.2">
      <c r="B42" s="3"/>
      <c r="C42" s="3"/>
      <c r="D42" s="3"/>
      <c r="E42" s="3"/>
      <c r="F42" s="3"/>
      <c r="G42" s="3"/>
    </row>
    <row r="43" spans="1:10" x14ac:dyDescent="0.2">
      <c r="B43" s="59"/>
      <c r="D43" s="54"/>
      <c r="E43" s="54"/>
      <c r="F43" s="54"/>
      <c r="G43" s="54"/>
      <c r="H43" s="59"/>
      <c r="I43" s="60"/>
    </row>
    <row r="46" spans="1:10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</row>
    <row r="47" spans="1:10" x14ac:dyDescent="0.2">
      <c r="A47" s="476" t="s">
        <v>274</v>
      </c>
      <c r="B47" s="476"/>
      <c r="C47" s="476"/>
      <c r="D47" s="476"/>
      <c r="E47" s="476"/>
      <c r="F47" s="476"/>
      <c r="G47" s="476"/>
      <c r="H47" s="476"/>
      <c r="I47" s="476"/>
      <c r="J47" s="476"/>
    </row>
    <row r="48" spans="1:10" x14ac:dyDescent="0.2">
      <c r="A48" s="477">
        <v>42961</v>
      </c>
      <c r="B48" s="477"/>
      <c r="C48" s="477"/>
      <c r="D48" s="477"/>
      <c r="E48" s="477"/>
      <c r="F48" s="477"/>
      <c r="G48" s="477"/>
      <c r="H48" s="477"/>
      <c r="I48" s="477"/>
      <c r="J48" s="477"/>
    </row>
  </sheetData>
  <mergeCells count="5">
    <mergeCell ref="A5:J5"/>
    <mergeCell ref="A47:J47"/>
    <mergeCell ref="A48:J48"/>
    <mergeCell ref="A10:J10"/>
    <mergeCell ref="A8:J8"/>
  </mergeCells>
  <phoneticPr fontId="0" type="noConversion"/>
  <printOptions horizontalCentered="1"/>
  <pageMargins left="0.5" right="0.5" top="0.75" bottom="0.75" header="0.3" footer="0.3"/>
  <pageSetup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zoomScaleNormal="100" workbookViewId="0">
      <selection activeCell="B52" sqref="B52"/>
    </sheetView>
  </sheetViews>
  <sheetFormatPr defaultRowHeight="12.75" x14ac:dyDescent="0.2"/>
  <cols>
    <col min="1" max="1" width="8" customWidth="1"/>
    <col min="2" max="2" width="27.7109375" customWidth="1"/>
    <col min="3" max="3" width="5" customWidth="1"/>
    <col min="4" max="4" width="7.7109375" customWidth="1"/>
    <col min="5" max="5" width="9.42578125" bestFit="1" customWidth="1"/>
    <col min="6" max="6" width="8.7109375" customWidth="1"/>
    <col min="7" max="7" width="9.42578125" bestFit="1" customWidth="1"/>
    <col min="9" max="9" width="5.5703125" bestFit="1" customWidth="1"/>
    <col min="10" max="10" width="15.42578125" customWidth="1"/>
    <col min="11" max="11" width="14.28515625" customWidth="1"/>
    <col min="12" max="12" width="9.28515625" bestFit="1" customWidth="1"/>
  </cols>
  <sheetData>
    <row r="1" spans="1:12" ht="4.5" customHeight="1" x14ac:dyDescent="0.2">
      <c r="A1" s="215"/>
      <c r="B1" s="215"/>
      <c r="C1" s="215"/>
      <c r="D1" s="215"/>
      <c r="E1" s="215"/>
      <c r="F1" s="215"/>
      <c r="G1" s="215"/>
      <c r="H1" s="215"/>
      <c r="I1" s="215"/>
    </row>
    <row r="2" spans="1:12" ht="15.75" x14ac:dyDescent="0.25">
      <c r="A2" s="264" t="s">
        <v>196</v>
      </c>
      <c r="B2" s="219"/>
      <c r="C2" s="219"/>
      <c r="D2" s="219"/>
      <c r="E2" s="219"/>
      <c r="F2" s="219"/>
      <c r="G2" s="219"/>
      <c r="H2" s="219"/>
      <c r="I2" s="219"/>
    </row>
    <row r="3" spans="1:12" x14ac:dyDescent="0.2">
      <c r="A3" s="45"/>
    </row>
    <row r="4" spans="1:12" ht="10.9" customHeight="1" x14ac:dyDescent="0.2"/>
    <row r="15" spans="1:12" x14ac:dyDescent="0.2">
      <c r="I15" s="45"/>
      <c r="J15" s="63"/>
      <c r="K15" s="63"/>
      <c r="L15" s="75"/>
    </row>
    <row r="16" spans="1:12" x14ac:dyDescent="0.2">
      <c r="I16" s="45"/>
      <c r="J16" s="63"/>
      <c r="K16" s="63"/>
      <c r="L16" s="45"/>
    </row>
    <row r="17" spans="3:12" x14ac:dyDescent="0.2">
      <c r="I17" s="45"/>
      <c r="J17" s="63"/>
      <c r="K17" s="63"/>
      <c r="L17" s="45"/>
    </row>
    <row r="18" spans="3:12" x14ac:dyDescent="0.2">
      <c r="I18" s="45"/>
      <c r="J18" s="63"/>
      <c r="K18" s="63"/>
      <c r="L18" s="45"/>
    </row>
    <row r="19" spans="3:12" x14ac:dyDescent="0.2">
      <c r="I19" s="45"/>
      <c r="J19" s="63"/>
      <c r="K19" s="63"/>
      <c r="L19" s="45"/>
    </row>
    <row r="20" spans="3:12" x14ac:dyDescent="0.2">
      <c r="D20" s="4"/>
      <c r="E20" s="4"/>
      <c r="I20" s="45"/>
      <c r="J20" s="63"/>
      <c r="K20" s="63"/>
      <c r="L20" s="45"/>
    </row>
    <row r="21" spans="3:12" ht="15.75" customHeight="1" x14ac:dyDescent="0.2">
      <c r="C21" s="1"/>
      <c r="I21" s="45"/>
      <c r="J21" s="63"/>
      <c r="K21" s="63"/>
      <c r="L21" s="45"/>
    </row>
    <row r="22" spans="3:12" ht="15.75" customHeight="1" x14ac:dyDescent="0.2">
      <c r="C22" s="1"/>
      <c r="I22" s="45"/>
      <c r="J22" s="63"/>
      <c r="K22" s="63"/>
      <c r="L22" s="45"/>
    </row>
    <row r="23" spans="3:12" ht="15.75" customHeight="1" x14ac:dyDescent="0.2">
      <c r="C23" s="1"/>
      <c r="I23" s="45"/>
      <c r="J23" s="63"/>
      <c r="K23" s="63"/>
      <c r="L23" s="45"/>
    </row>
    <row r="24" spans="3:12" ht="15.75" customHeight="1" x14ac:dyDescent="0.2">
      <c r="C24" s="1"/>
      <c r="I24" s="45"/>
      <c r="J24" s="63"/>
      <c r="K24" s="63"/>
      <c r="L24" s="45"/>
    </row>
    <row r="25" spans="3:12" x14ac:dyDescent="0.2">
      <c r="I25" s="45"/>
      <c r="J25" s="63"/>
      <c r="K25" s="63"/>
      <c r="L25" s="45"/>
    </row>
    <row r="26" spans="3:12" x14ac:dyDescent="0.2">
      <c r="I26" s="45"/>
      <c r="J26" s="63"/>
      <c r="K26" s="63"/>
      <c r="L26" s="45"/>
    </row>
    <row r="28" spans="3:12" ht="12.95" customHeight="1" x14ac:dyDescent="0.2"/>
    <row r="29" spans="3:12" x14ac:dyDescent="0.2">
      <c r="G29" s="88"/>
    </row>
    <row r="32" spans="3:12" ht="9.6" customHeight="1" x14ac:dyDescent="0.2">
      <c r="J32" s="393"/>
      <c r="K32" s="393"/>
    </row>
    <row r="33" spans="2:16" ht="22.15" customHeight="1" x14ac:dyDescent="0.2">
      <c r="B33" s="38" t="s">
        <v>36</v>
      </c>
      <c r="C33" s="39"/>
      <c r="D33" s="39"/>
      <c r="E33" s="39"/>
      <c r="F33" s="39"/>
      <c r="G33" s="39"/>
      <c r="J33" s="45"/>
      <c r="K33" s="394"/>
      <c r="L33" s="64"/>
      <c r="M33" s="59"/>
    </row>
    <row r="34" spans="2:16" ht="16.149999999999999" customHeight="1" x14ac:dyDescent="0.2">
      <c r="B34" s="257"/>
      <c r="C34" s="254"/>
      <c r="D34" s="33" t="s">
        <v>328</v>
      </c>
      <c r="E34" s="39"/>
      <c r="F34" s="33" t="s">
        <v>327</v>
      </c>
      <c r="G34" s="39"/>
      <c r="H34" s="75"/>
    </row>
    <row r="35" spans="2:16" ht="16.149999999999999" customHeight="1" x14ac:dyDescent="0.2">
      <c r="B35" s="258"/>
      <c r="C35" s="256"/>
      <c r="D35" s="29" t="s">
        <v>14</v>
      </c>
      <c r="E35" s="29" t="s">
        <v>13</v>
      </c>
      <c r="F35" s="29" t="s">
        <v>14</v>
      </c>
      <c r="G35" s="29" t="s">
        <v>13</v>
      </c>
      <c r="H35" s="63"/>
      <c r="J35" s="395" t="s">
        <v>313</v>
      </c>
    </row>
    <row r="36" spans="2:16" ht="16.149999999999999" customHeight="1" x14ac:dyDescent="0.2">
      <c r="B36" s="255" t="s">
        <v>221</v>
      </c>
      <c r="C36" s="325"/>
      <c r="D36" s="326">
        <v>910</v>
      </c>
      <c r="E36" s="327">
        <f t="shared" ref="E36:E46" si="0">D36/$D$47</f>
        <v>0.17373043146239023</v>
      </c>
      <c r="F36" s="326">
        <v>944</v>
      </c>
      <c r="G36" s="327">
        <f t="shared" ref="G36:G46" si="1">F36/$F$47</f>
        <v>0.19605399792315681</v>
      </c>
      <c r="H36" s="112"/>
      <c r="J36" s="396" t="s">
        <v>343</v>
      </c>
    </row>
    <row r="37" spans="2:16" ht="16.149999999999999" customHeight="1" x14ac:dyDescent="0.2">
      <c r="B37" s="253" t="s">
        <v>4</v>
      </c>
      <c r="C37" s="325"/>
      <c r="D37" s="328">
        <v>557</v>
      </c>
      <c r="E37" s="329">
        <f t="shared" si="0"/>
        <v>0.10633829705994655</v>
      </c>
      <c r="F37" s="328">
        <v>575</v>
      </c>
      <c r="G37" s="327">
        <f t="shared" si="1"/>
        <v>0.11941848390446522</v>
      </c>
      <c r="H37" s="112"/>
      <c r="J37" s="396" t="s">
        <v>344</v>
      </c>
    </row>
    <row r="38" spans="2:16" ht="16.149999999999999" customHeight="1" x14ac:dyDescent="0.2">
      <c r="B38" s="253" t="s">
        <v>6</v>
      </c>
      <c r="C38" s="259"/>
      <c r="D38" s="313">
        <v>209</v>
      </c>
      <c r="E38" s="329">
        <f t="shared" si="0"/>
        <v>3.9900725467735779E-2</v>
      </c>
      <c r="F38" s="313">
        <v>185</v>
      </c>
      <c r="G38" s="327">
        <f t="shared" si="1"/>
        <v>3.8421599169262723E-2</v>
      </c>
      <c r="H38" s="112"/>
      <c r="J38" s="396" t="s">
        <v>345</v>
      </c>
    </row>
    <row r="39" spans="2:16" ht="16.149999999999999" customHeight="1" x14ac:dyDescent="0.2">
      <c r="B39" s="253" t="s">
        <v>179</v>
      </c>
      <c r="C39" s="325"/>
      <c r="D39" s="328">
        <v>259</v>
      </c>
      <c r="E39" s="329">
        <f t="shared" si="0"/>
        <v>4.944635357006491E-2</v>
      </c>
      <c r="F39" s="328">
        <v>184</v>
      </c>
      <c r="G39" s="327">
        <f t="shared" si="1"/>
        <v>3.8213914849428869E-2</v>
      </c>
      <c r="H39" s="112"/>
      <c r="J39" s="396" t="s">
        <v>346</v>
      </c>
    </row>
    <row r="40" spans="2:16" ht="16.149999999999999" customHeight="1" x14ac:dyDescent="0.2">
      <c r="B40" s="253" t="s">
        <v>339</v>
      </c>
      <c r="C40" s="325"/>
      <c r="D40" s="328">
        <v>176</v>
      </c>
      <c r="E40" s="329">
        <f t="shared" si="0"/>
        <v>3.3600610920198552E-2</v>
      </c>
      <c r="F40" s="328">
        <v>164</v>
      </c>
      <c r="G40" s="327">
        <f t="shared" si="1"/>
        <v>3.406022845275182E-2</v>
      </c>
      <c r="H40" s="112"/>
      <c r="J40" s="396" t="s">
        <v>347</v>
      </c>
    </row>
    <row r="41" spans="2:16" ht="16.149999999999999" customHeight="1" x14ac:dyDescent="0.2">
      <c r="B41" s="253" t="s">
        <v>340</v>
      </c>
      <c r="C41" s="259"/>
      <c r="D41" s="313">
        <v>212</v>
      </c>
      <c r="E41" s="329">
        <f t="shared" si="0"/>
        <v>4.0473463153875525E-2</v>
      </c>
      <c r="F41" s="313">
        <v>153</v>
      </c>
      <c r="G41" s="327">
        <f t="shared" si="1"/>
        <v>3.1775700934579439E-2</v>
      </c>
      <c r="H41" s="112"/>
      <c r="J41" s="396" t="s">
        <v>348</v>
      </c>
    </row>
    <row r="42" spans="2:16" ht="16.149999999999999" customHeight="1" x14ac:dyDescent="0.2">
      <c r="B42" s="253" t="s">
        <v>222</v>
      </c>
      <c r="C42" s="325"/>
      <c r="D42" s="328">
        <v>137</v>
      </c>
      <c r="E42" s="329">
        <f t="shared" si="0"/>
        <v>2.6155021000381824E-2</v>
      </c>
      <c r="F42" s="328">
        <v>138</v>
      </c>
      <c r="G42" s="327">
        <f t="shared" si="1"/>
        <v>2.866043613707165E-2</v>
      </c>
      <c r="H42" s="112"/>
      <c r="J42" s="396" t="s">
        <v>349</v>
      </c>
    </row>
    <row r="43" spans="2:16" ht="16.149999999999999" customHeight="1" x14ac:dyDescent="0.2">
      <c r="B43" s="253" t="s">
        <v>9</v>
      </c>
      <c r="C43" s="325"/>
      <c r="D43" s="328">
        <v>122</v>
      </c>
      <c r="E43" s="329">
        <f t="shared" si="0"/>
        <v>2.3291332569683087E-2</v>
      </c>
      <c r="F43" s="328">
        <v>97</v>
      </c>
      <c r="G43" s="327">
        <f t="shared" si="1"/>
        <v>2.0145379023883695E-2</v>
      </c>
      <c r="H43" s="112"/>
      <c r="J43" s="396" t="s">
        <v>350</v>
      </c>
    </row>
    <row r="44" spans="2:16" ht="16.149999999999999" customHeight="1" x14ac:dyDescent="0.2">
      <c r="B44" s="253" t="s">
        <v>341</v>
      </c>
      <c r="C44" s="325"/>
      <c r="D44" s="328">
        <v>111</v>
      </c>
      <c r="E44" s="329">
        <f t="shared" si="0"/>
        <v>2.1191294387170677E-2</v>
      </c>
      <c r="F44" s="328">
        <v>81</v>
      </c>
      <c r="G44" s="327">
        <f t="shared" si="1"/>
        <v>1.6822429906542057E-2</v>
      </c>
      <c r="H44" s="296" t="s">
        <v>181</v>
      </c>
      <c r="J44" s="396" t="s">
        <v>351</v>
      </c>
    </row>
    <row r="45" spans="2:16" ht="16.149999999999999" customHeight="1" x14ac:dyDescent="0.2">
      <c r="B45" s="253" t="s">
        <v>342</v>
      </c>
      <c r="C45" s="259"/>
      <c r="D45" s="313">
        <v>115</v>
      </c>
      <c r="E45" s="329">
        <f t="shared" si="0"/>
        <v>2.1954944635357007E-2</v>
      </c>
      <c r="F45" s="313">
        <v>80</v>
      </c>
      <c r="G45" s="327">
        <f t="shared" si="1"/>
        <v>1.6614745586708203E-2</v>
      </c>
      <c r="H45" s="112"/>
      <c r="J45" s="396" t="s">
        <v>352</v>
      </c>
    </row>
    <row r="46" spans="2:16" ht="16.149999999999999" customHeight="1" x14ac:dyDescent="0.2">
      <c r="B46" s="330" t="s">
        <v>180</v>
      </c>
      <c r="C46" s="331"/>
      <c r="D46" s="332">
        <f>5238-SUM(D36:D45)</f>
        <v>2430</v>
      </c>
      <c r="E46" s="329">
        <f t="shared" si="0"/>
        <v>0.46391752577319589</v>
      </c>
      <c r="F46" s="332">
        <f>4815-SUM(F36:F45)</f>
        <v>2214</v>
      </c>
      <c r="G46" s="327">
        <f t="shared" si="1"/>
        <v>0.45981308411214955</v>
      </c>
      <c r="H46" s="5"/>
      <c r="I46" s="112"/>
    </row>
    <row r="47" spans="2:16" ht="16.149999999999999" customHeight="1" x14ac:dyDescent="0.2">
      <c r="B47" s="333" t="s">
        <v>2</v>
      </c>
      <c r="C47" s="334"/>
      <c r="D47" s="335">
        <f>SUM(D36:D46)</f>
        <v>5238</v>
      </c>
      <c r="E47" s="336">
        <f>SUM(E36:E46)</f>
        <v>1</v>
      </c>
      <c r="F47" s="335">
        <f>SUM(F36:F46)</f>
        <v>4815</v>
      </c>
      <c r="G47" s="336">
        <f>SUM(G36:G46)</f>
        <v>1</v>
      </c>
      <c r="I47" s="63"/>
      <c r="L47" s="104"/>
      <c r="M47" s="76"/>
      <c r="N47" s="112"/>
      <c r="O47" s="112"/>
      <c r="P47" s="112"/>
    </row>
    <row r="48" spans="2:16" x14ac:dyDescent="0.2">
      <c r="D48" s="5"/>
      <c r="F48" s="5"/>
      <c r="I48" s="112"/>
      <c r="J48" s="76"/>
      <c r="K48" s="76"/>
      <c r="L48" s="76"/>
      <c r="M48" s="76"/>
      <c r="N48" s="112"/>
      <c r="O48" s="112"/>
      <c r="P48" s="112"/>
    </row>
    <row r="49" spans="1:9" x14ac:dyDescent="0.2">
      <c r="A49" s="45"/>
      <c r="I49" s="45"/>
    </row>
    <row r="50" spans="1:9" ht="4.5" customHeight="1" x14ac:dyDescent="0.2">
      <c r="A50" s="215"/>
      <c r="B50" s="215"/>
      <c r="C50" s="215"/>
      <c r="D50" s="215"/>
      <c r="E50" s="215"/>
      <c r="F50" s="215"/>
      <c r="G50" s="215"/>
      <c r="H50" s="215"/>
      <c r="I50" s="215"/>
    </row>
    <row r="51" spans="1:9" ht="15.75" thickBot="1" x14ac:dyDescent="0.3">
      <c r="A51" s="226"/>
      <c r="B51" s="356">
        <v>42961</v>
      </c>
      <c r="C51" s="226"/>
      <c r="D51" s="220"/>
      <c r="E51" s="220"/>
      <c r="F51" s="220"/>
      <c r="G51" s="223"/>
      <c r="H51" s="223"/>
      <c r="I51" s="250" t="s">
        <v>275</v>
      </c>
    </row>
  </sheetData>
  <phoneticPr fontId="0" type="noConversion"/>
  <printOptions horizontalCentered="1"/>
  <pageMargins left="0.75" right="0.75" top="1" bottom="0.5" header="0.5" footer="0.5"/>
  <pageSetup orientation="portrait" r:id="rId1"/>
  <headerFooter alignWithMargins="0">
    <oddFooter xml:space="preserve">&amp;C&amp;P-2 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0"/>
  <sheetViews>
    <sheetView tabSelected="1" topLeftCell="A82" workbookViewId="0">
      <selection activeCell="H109" sqref="H109"/>
    </sheetView>
  </sheetViews>
  <sheetFormatPr defaultRowHeight="12.75" x14ac:dyDescent="0.2"/>
  <cols>
    <col min="1" max="1" width="44.7109375" customWidth="1"/>
    <col min="2" max="3" width="10.5703125" style="5" customWidth="1"/>
    <col min="4" max="4" width="4.42578125" style="5" customWidth="1"/>
    <col min="5" max="5" width="10.5703125" style="5" customWidth="1"/>
    <col min="6" max="6" width="10.5703125" customWidth="1"/>
  </cols>
  <sheetData>
    <row r="1" spans="1:7" ht="4.5" customHeight="1" x14ac:dyDescent="0.2">
      <c r="A1" s="215"/>
      <c r="B1" s="344"/>
      <c r="C1" s="344"/>
      <c r="D1" s="344"/>
      <c r="E1" s="344"/>
      <c r="F1" s="215"/>
    </row>
    <row r="2" spans="1:7" ht="15.75" x14ac:dyDescent="0.25">
      <c r="A2" s="481" t="s">
        <v>272</v>
      </c>
      <c r="B2" s="481"/>
      <c r="C2" s="481"/>
      <c r="D2" s="481"/>
      <c r="E2" s="481"/>
      <c r="F2" s="481"/>
    </row>
    <row r="3" spans="1:7" ht="14.45" customHeight="1" thickBot="1" x14ac:dyDescent="0.25"/>
    <row r="4" spans="1:7" ht="15" customHeight="1" x14ac:dyDescent="0.2">
      <c r="A4" s="498" t="s">
        <v>309</v>
      </c>
      <c r="B4" s="494" t="s">
        <v>134</v>
      </c>
      <c r="C4" s="495"/>
      <c r="D4" s="346"/>
      <c r="E4" s="500" t="s">
        <v>48</v>
      </c>
      <c r="F4" s="502" t="s">
        <v>353</v>
      </c>
    </row>
    <row r="5" spans="1:7" s="355" customFormat="1" ht="13.15" customHeight="1" thickBot="1" x14ac:dyDescent="0.25">
      <c r="A5" s="499"/>
      <c r="B5" s="373" t="s">
        <v>330</v>
      </c>
      <c r="C5" s="398" t="s">
        <v>329</v>
      </c>
      <c r="D5" s="371"/>
      <c r="E5" s="501"/>
      <c r="F5" s="503"/>
    </row>
    <row r="6" spans="1:7" ht="12.4" customHeight="1" x14ac:dyDescent="0.2">
      <c r="A6" s="339" t="s">
        <v>249</v>
      </c>
      <c r="B6" s="350">
        <v>6</v>
      </c>
      <c r="C6" s="399">
        <v>5</v>
      </c>
      <c r="E6" s="437">
        <f>C6-B6</f>
        <v>-1</v>
      </c>
      <c r="F6" s="438">
        <f>(C6/B6)-1</f>
        <v>-0.16666666666666663</v>
      </c>
    </row>
    <row r="7" spans="1:7" ht="12.4" customHeight="1" x14ac:dyDescent="0.2">
      <c r="A7" s="366" t="s">
        <v>252</v>
      </c>
      <c r="B7" s="367">
        <v>12</v>
      </c>
      <c r="C7" s="400">
        <v>2</v>
      </c>
      <c r="E7" s="439">
        <f t="shared" ref="E7:E58" si="0">C7-B7</f>
        <v>-10</v>
      </c>
      <c r="F7" s="440">
        <f t="shared" ref="F7:F58" si="1">(C7/B7)-1</f>
        <v>-0.83333333333333337</v>
      </c>
    </row>
    <row r="8" spans="1:7" ht="12.4" customHeight="1" x14ac:dyDescent="0.2">
      <c r="A8" s="366" t="s">
        <v>253</v>
      </c>
      <c r="B8" s="367">
        <v>886</v>
      </c>
      <c r="C8" s="400">
        <v>908</v>
      </c>
      <c r="E8" s="439">
        <f t="shared" si="0"/>
        <v>22</v>
      </c>
      <c r="F8" s="440">
        <f t="shared" si="1"/>
        <v>2.483069977426644E-2</v>
      </c>
    </row>
    <row r="9" spans="1:7" ht="12.4" customHeight="1" x14ac:dyDescent="0.2">
      <c r="A9" s="368" t="s">
        <v>254</v>
      </c>
      <c r="B9" s="367">
        <v>41</v>
      </c>
      <c r="C9" s="400">
        <v>54</v>
      </c>
      <c r="E9" s="439">
        <f t="shared" si="0"/>
        <v>13</v>
      </c>
      <c r="F9" s="440">
        <f t="shared" si="1"/>
        <v>0.31707317073170738</v>
      </c>
    </row>
    <row r="10" spans="1:7" ht="12.4" customHeight="1" x14ac:dyDescent="0.2">
      <c r="A10" s="340" t="s">
        <v>251</v>
      </c>
      <c r="B10" s="351">
        <f>SUM(B6:B9)</f>
        <v>945</v>
      </c>
      <c r="C10" s="401">
        <f>SUM(C6:C9)</f>
        <v>969</v>
      </c>
      <c r="D10" s="345"/>
      <c r="E10" s="439">
        <f t="shared" si="0"/>
        <v>24</v>
      </c>
      <c r="F10" s="440">
        <f t="shared" si="1"/>
        <v>2.5396825396825307E-2</v>
      </c>
      <c r="G10" s="5"/>
    </row>
    <row r="11" spans="1:7" ht="12.4" customHeight="1" x14ac:dyDescent="0.2">
      <c r="A11" s="369" t="s">
        <v>242</v>
      </c>
      <c r="B11" s="370">
        <v>2</v>
      </c>
      <c r="C11" s="402">
        <v>4</v>
      </c>
      <c r="D11" s="345"/>
      <c r="E11" s="437">
        <f t="shared" si="0"/>
        <v>2</v>
      </c>
      <c r="F11" s="438">
        <f t="shared" si="1"/>
        <v>1</v>
      </c>
    </row>
    <row r="12" spans="1:7" ht="12.4" customHeight="1" x14ac:dyDescent="0.2">
      <c r="A12" s="342" t="s">
        <v>255</v>
      </c>
      <c r="B12" s="351">
        <f>SUM(B11:B11)</f>
        <v>2</v>
      </c>
      <c r="C12" s="401">
        <f>SUM(C11:C11)</f>
        <v>4</v>
      </c>
      <c r="D12" s="345"/>
      <c r="E12" s="439">
        <f t="shared" si="0"/>
        <v>2</v>
      </c>
      <c r="F12" s="440">
        <f t="shared" si="1"/>
        <v>1</v>
      </c>
    </row>
    <row r="13" spans="1:7" ht="12.4" customHeight="1" x14ac:dyDescent="0.2">
      <c r="A13" s="369" t="s">
        <v>227</v>
      </c>
      <c r="B13" s="370">
        <v>2</v>
      </c>
      <c r="C13" s="402">
        <v>0</v>
      </c>
      <c r="D13" s="345"/>
      <c r="E13" s="437">
        <f t="shared" si="0"/>
        <v>-2</v>
      </c>
      <c r="F13" s="438">
        <f t="shared" si="1"/>
        <v>-1</v>
      </c>
    </row>
    <row r="14" spans="1:7" ht="12.4" customHeight="1" x14ac:dyDescent="0.2">
      <c r="A14" s="342" t="s">
        <v>256</v>
      </c>
      <c r="B14" s="351">
        <f>SUM(B13:B13)</f>
        <v>2</v>
      </c>
      <c r="C14" s="401">
        <f>SUM(C13:C13)</f>
        <v>0</v>
      </c>
      <c r="D14" s="345"/>
      <c r="E14" s="439">
        <f t="shared" si="0"/>
        <v>-2</v>
      </c>
      <c r="F14" s="440">
        <f t="shared" si="1"/>
        <v>-1</v>
      </c>
    </row>
    <row r="15" spans="1:7" ht="12.4" customHeight="1" x14ac:dyDescent="0.2">
      <c r="A15" s="341" t="s">
        <v>7</v>
      </c>
      <c r="B15" s="352">
        <v>95</v>
      </c>
      <c r="C15" s="403">
        <v>78</v>
      </c>
      <c r="D15" s="345"/>
      <c r="E15" s="437">
        <f t="shared" si="0"/>
        <v>-17</v>
      </c>
      <c r="F15" s="438">
        <f t="shared" si="1"/>
        <v>-0.17894736842105263</v>
      </c>
    </row>
    <row r="16" spans="1:7" ht="12.4" customHeight="1" x14ac:dyDescent="0.2">
      <c r="A16" s="372" t="s">
        <v>118</v>
      </c>
      <c r="B16" s="367">
        <v>33</v>
      </c>
      <c r="C16" s="400">
        <v>45</v>
      </c>
      <c r="D16" s="345"/>
      <c r="E16" s="439">
        <f t="shared" si="0"/>
        <v>12</v>
      </c>
      <c r="F16" s="440">
        <f t="shared" si="1"/>
        <v>0.36363636363636354</v>
      </c>
    </row>
    <row r="17" spans="1:6" ht="12.4" customHeight="1" x14ac:dyDescent="0.2">
      <c r="A17" s="372" t="s">
        <v>244</v>
      </c>
      <c r="B17" s="367">
        <v>4</v>
      </c>
      <c r="C17" s="400">
        <v>6</v>
      </c>
      <c r="D17" s="345"/>
      <c r="E17" s="439">
        <f t="shared" si="0"/>
        <v>2</v>
      </c>
      <c r="F17" s="440">
        <f t="shared" si="1"/>
        <v>0.5</v>
      </c>
    </row>
    <row r="18" spans="1:6" ht="12.4" customHeight="1" x14ac:dyDescent="0.2">
      <c r="A18" s="342" t="s">
        <v>257</v>
      </c>
      <c r="B18" s="351">
        <f>SUM(B15:B17)</f>
        <v>132</v>
      </c>
      <c r="C18" s="401">
        <f>SUM(C15:C17)</f>
        <v>129</v>
      </c>
      <c r="D18" s="345"/>
      <c r="E18" s="439">
        <f t="shared" si="0"/>
        <v>-3</v>
      </c>
      <c r="F18" s="440">
        <f t="shared" si="1"/>
        <v>-2.2727272727272707E-2</v>
      </c>
    </row>
    <row r="19" spans="1:6" ht="12.4" customHeight="1" x14ac:dyDescent="0.2">
      <c r="A19" s="341" t="s">
        <v>185</v>
      </c>
      <c r="B19" s="352">
        <v>16</v>
      </c>
      <c r="C19" s="403">
        <v>23</v>
      </c>
      <c r="D19" s="345"/>
      <c r="E19" s="437">
        <f t="shared" si="0"/>
        <v>7</v>
      </c>
      <c r="F19" s="438">
        <f t="shared" si="1"/>
        <v>0.4375</v>
      </c>
    </row>
    <row r="20" spans="1:6" ht="12.4" customHeight="1" x14ac:dyDescent="0.2">
      <c r="A20" s="372" t="s">
        <v>187</v>
      </c>
      <c r="B20" s="367">
        <v>50</v>
      </c>
      <c r="C20" s="400">
        <v>34</v>
      </c>
      <c r="D20" s="345"/>
      <c r="E20" s="439">
        <f t="shared" si="0"/>
        <v>-16</v>
      </c>
      <c r="F20" s="440">
        <f t="shared" si="1"/>
        <v>-0.31999999999999995</v>
      </c>
    </row>
    <row r="21" spans="1:6" ht="12.4" customHeight="1" x14ac:dyDescent="0.2">
      <c r="A21" s="372" t="s">
        <v>120</v>
      </c>
      <c r="B21" s="367">
        <v>66</v>
      </c>
      <c r="C21" s="400">
        <v>43</v>
      </c>
      <c r="D21" s="345"/>
      <c r="E21" s="439">
        <f t="shared" si="0"/>
        <v>-23</v>
      </c>
      <c r="F21" s="440">
        <f t="shared" si="1"/>
        <v>-0.34848484848484851</v>
      </c>
    </row>
    <row r="22" spans="1:6" ht="12.4" customHeight="1" x14ac:dyDescent="0.2">
      <c r="A22" s="372" t="s">
        <v>212</v>
      </c>
      <c r="B22" s="367">
        <v>2</v>
      </c>
      <c r="C22" s="400">
        <v>2</v>
      </c>
      <c r="D22" s="345"/>
      <c r="E22" s="439">
        <f t="shared" si="0"/>
        <v>0</v>
      </c>
      <c r="F22" s="440">
        <f t="shared" si="1"/>
        <v>0</v>
      </c>
    </row>
    <row r="23" spans="1:6" ht="12.4" customHeight="1" x14ac:dyDescent="0.2">
      <c r="A23" s="372" t="s">
        <v>125</v>
      </c>
      <c r="B23" s="367">
        <v>35</v>
      </c>
      <c r="C23" s="400">
        <v>31</v>
      </c>
      <c r="D23" s="345"/>
      <c r="E23" s="439">
        <f t="shared" si="0"/>
        <v>-4</v>
      </c>
      <c r="F23" s="440">
        <f t="shared" si="1"/>
        <v>-0.11428571428571432</v>
      </c>
    </row>
    <row r="24" spans="1:6" ht="12.4" customHeight="1" x14ac:dyDescent="0.2">
      <c r="A24" s="372" t="s">
        <v>238</v>
      </c>
      <c r="B24" s="367">
        <v>9</v>
      </c>
      <c r="C24" s="400">
        <v>3</v>
      </c>
      <c r="D24" s="345"/>
      <c r="E24" s="439">
        <f t="shared" si="0"/>
        <v>-6</v>
      </c>
      <c r="F24" s="440">
        <f t="shared" si="1"/>
        <v>-0.66666666666666674</v>
      </c>
    </row>
    <row r="25" spans="1:6" ht="12.4" customHeight="1" x14ac:dyDescent="0.2">
      <c r="A25" s="342" t="s">
        <v>258</v>
      </c>
      <c r="B25" s="351">
        <f>SUM(B19:B24)</f>
        <v>178</v>
      </c>
      <c r="C25" s="401">
        <f>SUM(C19:C24)</f>
        <v>136</v>
      </c>
      <c r="E25" s="439">
        <f t="shared" si="0"/>
        <v>-42</v>
      </c>
      <c r="F25" s="440">
        <f t="shared" si="1"/>
        <v>-0.2359550561797753</v>
      </c>
    </row>
    <row r="26" spans="1:6" ht="12.4" customHeight="1" x14ac:dyDescent="0.2">
      <c r="A26" s="369" t="s">
        <v>226</v>
      </c>
      <c r="B26" s="370">
        <v>53</v>
      </c>
      <c r="C26" s="402">
        <v>28</v>
      </c>
      <c r="D26" s="345"/>
      <c r="E26" s="437">
        <f t="shared" si="0"/>
        <v>-25</v>
      </c>
      <c r="F26" s="438">
        <f t="shared" si="1"/>
        <v>-0.47169811320754718</v>
      </c>
    </row>
    <row r="27" spans="1:6" ht="12.4" customHeight="1" x14ac:dyDescent="0.2">
      <c r="A27" s="342" t="s">
        <v>259</v>
      </c>
      <c r="B27" s="351">
        <f>SUM(B26:B26)</f>
        <v>53</v>
      </c>
      <c r="C27" s="401">
        <f>SUM(C26:C26)</f>
        <v>28</v>
      </c>
      <c r="E27" s="439">
        <f t="shared" si="0"/>
        <v>-25</v>
      </c>
      <c r="F27" s="440">
        <f t="shared" si="1"/>
        <v>-0.47169811320754718</v>
      </c>
    </row>
    <row r="28" spans="1:6" ht="12.4" customHeight="1" x14ac:dyDescent="0.2">
      <c r="A28" s="341" t="s">
        <v>235</v>
      </c>
      <c r="B28" s="352">
        <v>22</v>
      </c>
      <c r="C28" s="403">
        <v>15</v>
      </c>
      <c r="E28" s="437">
        <f t="shared" si="0"/>
        <v>-7</v>
      </c>
      <c r="F28" s="438">
        <f t="shared" si="1"/>
        <v>-0.31818181818181823</v>
      </c>
    </row>
    <row r="29" spans="1:6" ht="12.4" customHeight="1" x14ac:dyDescent="0.2">
      <c r="A29" s="372" t="s">
        <v>231</v>
      </c>
      <c r="B29" s="367">
        <v>15</v>
      </c>
      <c r="C29" s="400">
        <v>10</v>
      </c>
      <c r="D29" s="345"/>
      <c r="E29" s="439">
        <f t="shared" si="0"/>
        <v>-5</v>
      </c>
      <c r="F29" s="440">
        <f t="shared" si="1"/>
        <v>-0.33333333333333337</v>
      </c>
    </row>
    <row r="30" spans="1:6" ht="12.4" customHeight="1" x14ac:dyDescent="0.2">
      <c r="A30" s="372" t="s">
        <v>228</v>
      </c>
      <c r="B30" s="367">
        <v>28</v>
      </c>
      <c r="C30" s="400">
        <v>16</v>
      </c>
      <c r="D30" s="345"/>
      <c r="E30" s="439">
        <f t="shared" si="0"/>
        <v>-12</v>
      </c>
      <c r="F30" s="440">
        <f t="shared" si="1"/>
        <v>-0.4285714285714286</v>
      </c>
    </row>
    <row r="31" spans="1:6" ht="12.4" customHeight="1" x14ac:dyDescent="0.2">
      <c r="A31" s="372" t="s">
        <v>225</v>
      </c>
      <c r="B31" s="367">
        <v>60</v>
      </c>
      <c r="C31" s="400">
        <v>48</v>
      </c>
      <c r="D31" s="345"/>
      <c r="E31" s="439">
        <f t="shared" si="0"/>
        <v>-12</v>
      </c>
      <c r="F31" s="440">
        <f t="shared" si="1"/>
        <v>-0.19999999999999996</v>
      </c>
    </row>
    <row r="32" spans="1:6" ht="12.4" customHeight="1" x14ac:dyDescent="0.2">
      <c r="A32" s="372" t="s">
        <v>239</v>
      </c>
      <c r="B32" s="367">
        <v>4</v>
      </c>
      <c r="C32" s="400">
        <v>3</v>
      </c>
      <c r="D32" s="345"/>
      <c r="E32" s="439">
        <f t="shared" si="0"/>
        <v>-1</v>
      </c>
      <c r="F32" s="440">
        <f t="shared" si="1"/>
        <v>-0.25</v>
      </c>
    </row>
    <row r="33" spans="1:6" ht="12.4" customHeight="1" x14ac:dyDescent="0.2">
      <c r="A33" s="342" t="s">
        <v>260</v>
      </c>
      <c r="B33" s="351">
        <f>SUM(B28:B32)</f>
        <v>129</v>
      </c>
      <c r="C33" s="401">
        <f>SUM(C28:C32)</f>
        <v>92</v>
      </c>
      <c r="E33" s="439">
        <f t="shared" si="0"/>
        <v>-37</v>
      </c>
      <c r="F33" s="440">
        <f t="shared" si="1"/>
        <v>-0.28682170542635654</v>
      </c>
    </row>
    <row r="34" spans="1:6" ht="12.4" customHeight="1" x14ac:dyDescent="0.2">
      <c r="A34" s="372" t="s">
        <v>184</v>
      </c>
      <c r="B34" s="367">
        <v>18</v>
      </c>
      <c r="C34" s="400">
        <v>26</v>
      </c>
      <c r="D34" s="345"/>
      <c r="E34" s="437">
        <f t="shared" si="0"/>
        <v>8</v>
      </c>
      <c r="F34" s="438">
        <f t="shared" si="1"/>
        <v>0.44444444444444442</v>
      </c>
    </row>
    <row r="35" spans="1:6" ht="12.4" customHeight="1" x14ac:dyDescent="0.2">
      <c r="A35" s="342" t="s">
        <v>261</v>
      </c>
      <c r="B35" s="351">
        <f>SUM(B34:B34)</f>
        <v>18</v>
      </c>
      <c r="C35" s="401">
        <f>SUM(C34:C34)</f>
        <v>26</v>
      </c>
      <c r="D35" s="345"/>
      <c r="E35" s="439">
        <f t="shared" si="0"/>
        <v>8</v>
      </c>
      <c r="F35" s="440">
        <f t="shared" si="1"/>
        <v>0.44444444444444442</v>
      </c>
    </row>
    <row r="36" spans="1:6" ht="12.4" customHeight="1" x14ac:dyDescent="0.2">
      <c r="A36" s="369" t="s">
        <v>171</v>
      </c>
      <c r="B36" s="370">
        <v>82</v>
      </c>
      <c r="C36" s="402">
        <v>57</v>
      </c>
      <c r="D36" s="345"/>
      <c r="E36" s="437">
        <f t="shared" si="0"/>
        <v>-25</v>
      </c>
      <c r="F36" s="438">
        <f t="shared" si="1"/>
        <v>-0.30487804878048785</v>
      </c>
    </row>
    <row r="37" spans="1:6" ht="12.4" customHeight="1" x14ac:dyDescent="0.2">
      <c r="A37" s="342" t="s">
        <v>262</v>
      </c>
      <c r="B37" s="351">
        <f>SUM(B36:B36)</f>
        <v>82</v>
      </c>
      <c r="C37" s="401">
        <f>SUM(C36:C36)</f>
        <v>57</v>
      </c>
      <c r="E37" s="439">
        <f t="shared" si="0"/>
        <v>-25</v>
      </c>
      <c r="F37" s="440">
        <f t="shared" si="1"/>
        <v>-0.30487804878048785</v>
      </c>
    </row>
    <row r="38" spans="1:6" ht="12.4" customHeight="1" x14ac:dyDescent="0.2">
      <c r="A38" s="369" t="s">
        <v>130</v>
      </c>
      <c r="B38" s="370">
        <v>4</v>
      </c>
      <c r="C38" s="402">
        <v>0</v>
      </c>
      <c r="D38" s="345"/>
      <c r="E38" s="437">
        <f t="shared" si="0"/>
        <v>-4</v>
      </c>
      <c r="F38" s="438">
        <f t="shared" si="1"/>
        <v>-1</v>
      </c>
    </row>
    <row r="39" spans="1:6" ht="12.4" customHeight="1" x14ac:dyDescent="0.2">
      <c r="A39" s="342" t="s">
        <v>263</v>
      </c>
      <c r="B39" s="351">
        <f>SUM(B38:B38)</f>
        <v>4</v>
      </c>
      <c r="C39" s="401">
        <f>SUM(C38:C38)</f>
        <v>0</v>
      </c>
      <c r="E39" s="443">
        <f t="shared" si="0"/>
        <v>-4</v>
      </c>
      <c r="F39" s="444">
        <f t="shared" si="1"/>
        <v>-1</v>
      </c>
    </row>
    <row r="40" spans="1:6" ht="12.4" customHeight="1" x14ac:dyDescent="0.2">
      <c r="A40" s="372" t="s">
        <v>4</v>
      </c>
      <c r="B40" s="367">
        <v>557</v>
      </c>
      <c r="C40" s="400">
        <v>575</v>
      </c>
      <c r="D40" s="345"/>
      <c r="E40" s="439">
        <f t="shared" si="0"/>
        <v>18</v>
      </c>
      <c r="F40" s="440">
        <f t="shared" si="1"/>
        <v>3.2315978456014305E-2</v>
      </c>
    </row>
    <row r="41" spans="1:6" ht="12.4" customHeight="1" x14ac:dyDescent="0.2">
      <c r="A41" s="372" t="s">
        <v>224</v>
      </c>
      <c r="B41" s="367">
        <v>99</v>
      </c>
      <c r="C41" s="400">
        <v>71</v>
      </c>
      <c r="D41" s="345"/>
      <c r="E41" s="439">
        <f t="shared" si="0"/>
        <v>-28</v>
      </c>
      <c r="F41" s="440">
        <f t="shared" si="1"/>
        <v>-0.28282828282828287</v>
      </c>
    </row>
    <row r="42" spans="1:6" ht="12.4" customHeight="1" x14ac:dyDescent="0.2">
      <c r="A42" s="372" t="s">
        <v>223</v>
      </c>
      <c r="B42" s="367">
        <v>113</v>
      </c>
      <c r="C42" s="400">
        <v>82</v>
      </c>
      <c r="D42" s="345"/>
      <c r="E42" s="439">
        <f t="shared" si="0"/>
        <v>-31</v>
      </c>
      <c r="F42" s="440">
        <f t="shared" si="1"/>
        <v>-0.27433628318584069</v>
      </c>
    </row>
    <row r="43" spans="1:6" ht="12.4" customHeight="1" x14ac:dyDescent="0.2">
      <c r="A43" s="342" t="s">
        <v>264</v>
      </c>
      <c r="B43" s="351">
        <f>SUM(B40:B42)</f>
        <v>769</v>
      </c>
      <c r="C43" s="401">
        <f>SUM(C40:C42)</f>
        <v>728</v>
      </c>
      <c r="E43" s="439">
        <f t="shared" si="0"/>
        <v>-41</v>
      </c>
      <c r="F43" s="440">
        <f t="shared" si="1"/>
        <v>-5.3315994798439514E-2</v>
      </c>
    </row>
    <row r="44" spans="1:6" ht="12.4" customHeight="1" x14ac:dyDescent="0.2">
      <c r="A44" s="372" t="s">
        <v>314</v>
      </c>
      <c r="B44" s="367">
        <v>15</v>
      </c>
      <c r="C44" s="445">
        <v>17</v>
      </c>
      <c r="D44" s="345"/>
      <c r="E44" s="437">
        <f t="shared" si="0"/>
        <v>2</v>
      </c>
      <c r="F44" s="438">
        <f t="shared" si="1"/>
        <v>0.1333333333333333</v>
      </c>
    </row>
    <row r="45" spans="1:6" ht="12.4" customHeight="1" x14ac:dyDescent="0.2">
      <c r="A45" s="342" t="s">
        <v>315</v>
      </c>
      <c r="B45" s="351">
        <f>SUM(B44)</f>
        <v>15</v>
      </c>
      <c r="C45" s="401">
        <f>SUM(C44:C44)</f>
        <v>17</v>
      </c>
      <c r="D45" s="345"/>
      <c r="E45" s="439">
        <f t="shared" si="0"/>
        <v>2</v>
      </c>
      <c r="F45" s="440">
        <f t="shared" si="1"/>
        <v>0.1333333333333333</v>
      </c>
    </row>
    <row r="46" spans="1:6" ht="12.4" customHeight="1" x14ac:dyDescent="0.2">
      <c r="A46" s="372" t="s">
        <v>9</v>
      </c>
      <c r="B46" s="367">
        <v>122</v>
      </c>
      <c r="C46" s="400">
        <v>97</v>
      </c>
      <c r="D46" s="345"/>
      <c r="E46" s="437">
        <f t="shared" si="0"/>
        <v>-25</v>
      </c>
      <c r="F46" s="438">
        <f t="shared" si="1"/>
        <v>-0.20491803278688525</v>
      </c>
    </row>
    <row r="47" spans="1:6" ht="12.4" customHeight="1" x14ac:dyDescent="0.2">
      <c r="A47" s="372" t="s">
        <v>213</v>
      </c>
      <c r="B47" s="367">
        <v>10</v>
      </c>
      <c r="C47" s="400">
        <v>23</v>
      </c>
      <c r="D47" s="345"/>
      <c r="E47" s="439">
        <f t="shared" si="0"/>
        <v>13</v>
      </c>
      <c r="F47" s="440">
        <f t="shared" si="1"/>
        <v>1.2999999999999998</v>
      </c>
    </row>
    <row r="48" spans="1:6" ht="12.4" customHeight="1" x14ac:dyDescent="0.2">
      <c r="A48" s="342" t="s">
        <v>265</v>
      </c>
      <c r="B48" s="351">
        <f>SUM(B46:B47)</f>
        <v>132</v>
      </c>
      <c r="C48" s="401">
        <f>SUM(C46:C47)</f>
        <v>120</v>
      </c>
      <c r="D48" s="345"/>
      <c r="E48" s="439">
        <f t="shared" si="0"/>
        <v>-12</v>
      </c>
      <c r="F48" s="440">
        <f t="shared" si="1"/>
        <v>-9.0909090909090939E-2</v>
      </c>
    </row>
    <row r="49" spans="1:6" ht="12.4" customHeight="1" x14ac:dyDescent="0.2">
      <c r="A49" s="372" t="s">
        <v>186</v>
      </c>
      <c r="B49" s="367">
        <v>8</v>
      </c>
      <c r="C49" s="400">
        <v>8</v>
      </c>
      <c r="D49" s="345"/>
      <c r="E49" s="437">
        <f t="shared" si="0"/>
        <v>0</v>
      </c>
      <c r="F49" s="438">
        <f t="shared" si="1"/>
        <v>0</v>
      </c>
    </row>
    <row r="50" spans="1:6" ht="12.4" customHeight="1" x14ac:dyDescent="0.2">
      <c r="A50" s="372" t="s">
        <v>247</v>
      </c>
      <c r="B50" s="367">
        <v>0</v>
      </c>
      <c r="C50" s="400">
        <v>0</v>
      </c>
      <c r="D50" s="345"/>
      <c r="E50" s="439">
        <f t="shared" si="0"/>
        <v>0</v>
      </c>
      <c r="F50" s="446" t="s">
        <v>358</v>
      </c>
    </row>
    <row r="51" spans="1:6" ht="12.4" customHeight="1" x14ac:dyDescent="0.2">
      <c r="A51" s="372" t="s">
        <v>237</v>
      </c>
      <c r="B51" s="367">
        <v>0</v>
      </c>
      <c r="C51" s="400">
        <v>0</v>
      </c>
      <c r="D51" s="345"/>
      <c r="E51" s="439">
        <f t="shared" si="0"/>
        <v>0</v>
      </c>
      <c r="F51" s="446" t="s">
        <v>358</v>
      </c>
    </row>
    <row r="52" spans="1:6" ht="12.4" customHeight="1" x14ac:dyDescent="0.2">
      <c r="A52" s="372" t="s">
        <v>297</v>
      </c>
      <c r="B52" s="367">
        <v>7</v>
      </c>
      <c r="C52" s="400">
        <v>1</v>
      </c>
      <c r="D52" s="345"/>
      <c r="E52" s="439">
        <f t="shared" si="0"/>
        <v>-6</v>
      </c>
      <c r="F52" s="440">
        <f t="shared" si="1"/>
        <v>-0.85714285714285721</v>
      </c>
    </row>
    <row r="53" spans="1:6" ht="12.4" customHeight="1" x14ac:dyDescent="0.2">
      <c r="A53" s="372" t="s">
        <v>188</v>
      </c>
      <c r="B53" s="367">
        <v>10</v>
      </c>
      <c r="C53" s="400">
        <v>20</v>
      </c>
      <c r="D53" s="345"/>
      <c r="E53" s="439">
        <f t="shared" si="0"/>
        <v>10</v>
      </c>
      <c r="F53" s="440">
        <f t="shared" si="1"/>
        <v>1</v>
      </c>
    </row>
    <row r="54" spans="1:6" ht="12.4" customHeight="1" x14ac:dyDescent="0.2">
      <c r="A54" s="372" t="s">
        <v>299</v>
      </c>
      <c r="B54" s="367">
        <v>4</v>
      </c>
      <c r="C54" s="400">
        <v>0</v>
      </c>
      <c r="D54" s="345"/>
      <c r="E54" s="439">
        <f t="shared" si="0"/>
        <v>-4</v>
      </c>
      <c r="F54" s="440">
        <f t="shared" si="1"/>
        <v>-1</v>
      </c>
    </row>
    <row r="55" spans="1:6" ht="12.4" customHeight="1" x14ac:dyDescent="0.2">
      <c r="A55" s="372" t="s">
        <v>246</v>
      </c>
      <c r="B55" s="367">
        <v>0</v>
      </c>
      <c r="C55" s="400">
        <v>0</v>
      </c>
      <c r="D55" s="345"/>
      <c r="E55" s="439">
        <f t="shared" si="0"/>
        <v>0</v>
      </c>
      <c r="F55" s="446" t="s">
        <v>358</v>
      </c>
    </row>
    <row r="56" spans="1:6" ht="12.4" customHeight="1" x14ac:dyDescent="0.2">
      <c r="A56" s="372" t="s">
        <v>190</v>
      </c>
      <c r="B56" s="367">
        <v>0</v>
      </c>
      <c r="C56" s="400">
        <v>0</v>
      </c>
      <c r="D56" s="345"/>
      <c r="E56" s="439">
        <f t="shared" si="0"/>
        <v>0</v>
      </c>
      <c r="F56" s="446" t="s">
        <v>358</v>
      </c>
    </row>
    <row r="57" spans="1:6" ht="12.4" customHeight="1" x14ac:dyDescent="0.2">
      <c r="A57" s="372" t="s">
        <v>301</v>
      </c>
      <c r="B57" s="367">
        <v>0</v>
      </c>
      <c r="C57" s="400">
        <v>0</v>
      </c>
      <c r="D57" s="345"/>
      <c r="E57" s="439">
        <f t="shared" si="0"/>
        <v>0</v>
      </c>
      <c r="F57" s="446" t="s">
        <v>358</v>
      </c>
    </row>
    <row r="58" spans="1:6" ht="12.4" customHeight="1" thickBot="1" x14ac:dyDescent="0.25">
      <c r="A58" s="342" t="s">
        <v>266</v>
      </c>
      <c r="B58" s="351">
        <f>SUM(B49:B57)</f>
        <v>29</v>
      </c>
      <c r="C58" s="401">
        <f>SUM(C49:C57)</f>
        <v>29</v>
      </c>
      <c r="E58" s="441">
        <f t="shared" si="0"/>
        <v>0</v>
      </c>
      <c r="F58" s="442">
        <f t="shared" si="1"/>
        <v>0</v>
      </c>
    </row>
    <row r="59" spans="1:6" ht="4.5" customHeight="1" x14ac:dyDescent="0.2">
      <c r="A59" s="215"/>
      <c r="B59" s="215"/>
      <c r="C59" s="215"/>
      <c r="D59" s="215"/>
      <c r="E59" s="297"/>
      <c r="F59" s="297"/>
    </row>
    <row r="60" spans="1:6" ht="13.5" customHeight="1" thickBot="1" x14ac:dyDescent="0.25">
      <c r="A60" s="356">
        <v>42961</v>
      </c>
      <c r="B60" s="376"/>
      <c r="C60" s="377"/>
      <c r="D60" s="378"/>
      <c r="E60" s="379"/>
      <c r="F60" s="380" t="s">
        <v>275</v>
      </c>
    </row>
    <row r="61" spans="1:6" ht="9" customHeight="1" x14ac:dyDescent="0.2">
      <c r="A61" s="232"/>
      <c r="B61" s="45"/>
      <c r="C61" s="234"/>
      <c r="D61" s="63"/>
      <c r="E61" s="233"/>
      <c r="F61" s="233"/>
    </row>
    <row r="62" spans="1:6" ht="4.5" customHeight="1" x14ac:dyDescent="0.2">
      <c r="A62" s="215"/>
      <c r="B62" s="215"/>
      <c r="C62" s="215"/>
      <c r="D62" s="215"/>
      <c r="E62" s="297"/>
      <c r="F62" s="297"/>
    </row>
    <row r="63" spans="1:6" ht="14.45" customHeight="1" x14ac:dyDescent="0.25">
      <c r="A63" s="481" t="s">
        <v>283</v>
      </c>
      <c r="B63" s="481"/>
      <c r="C63" s="481"/>
      <c r="D63" s="481"/>
      <c r="E63" s="481"/>
      <c r="F63" s="481"/>
    </row>
    <row r="64" spans="1:6" ht="13.5" thickBot="1" x14ac:dyDescent="0.25">
      <c r="A64" s="13"/>
      <c r="B64" s="13"/>
      <c r="C64"/>
      <c r="D64" s="13"/>
      <c r="E64" s="4"/>
      <c r="F64" s="4"/>
    </row>
    <row r="65" spans="1:8" ht="15" x14ac:dyDescent="0.2">
      <c r="A65" s="498" t="s">
        <v>309</v>
      </c>
      <c r="B65" s="496" t="s">
        <v>134</v>
      </c>
      <c r="C65" s="497"/>
      <c r="D65" s="346"/>
      <c r="E65" s="347" t="s">
        <v>136</v>
      </c>
      <c r="F65" s="348" t="s">
        <v>13</v>
      </c>
    </row>
    <row r="66" spans="1:8" ht="15.75" thickBot="1" x14ac:dyDescent="0.3">
      <c r="A66" s="499"/>
      <c r="B66" s="349" t="s">
        <v>330</v>
      </c>
      <c r="C66" s="404" t="s">
        <v>329</v>
      </c>
      <c r="D66" s="346"/>
      <c r="E66" s="435" t="s">
        <v>137</v>
      </c>
      <c r="F66" s="436" t="s">
        <v>135</v>
      </c>
    </row>
    <row r="67" spans="1:8" ht="12.4" customHeight="1" x14ac:dyDescent="0.2">
      <c r="A67" s="372" t="s">
        <v>240</v>
      </c>
      <c r="B67" s="367">
        <v>20</v>
      </c>
      <c r="C67" s="400">
        <v>16</v>
      </c>
      <c r="D67" s="345"/>
      <c r="E67" s="437">
        <f t="shared" ref="E67:E115" si="2">C67-B67</f>
        <v>-4</v>
      </c>
      <c r="F67" s="438">
        <f t="shared" ref="F67:F115" si="3">(C67/B67)-1</f>
        <v>-0.19999999999999996</v>
      </c>
    </row>
    <row r="68" spans="1:8" ht="12.4" customHeight="1" x14ac:dyDescent="0.2">
      <c r="A68" s="372" t="s">
        <v>234</v>
      </c>
      <c r="B68" s="367">
        <v>14</v>
      </c>
      <c r="C68" s="400">
        <v>7</v>
      </c>
      <c r="D68" s="345"/>
      <c r="E68" s="439">
        <f t="shared" si="2"/>
        <v>-7</v>
      </c>
      <c r="F68" s="440">
        <f t="shared" si="3"/>
        <v>-0.5</v>
      </c>
    </row>
    <row r="69" spans="1:8" ht="12.4" customHeight="1" x14ac:dyDescent="0.2">
      <c r="A69" s="372" t="s">
        <v>241</v>
      </c>
      <c r="B69" s="367">
        <v>4</v>
      </c>
      <c r="C69" s="400">
        <v>8</v>
      </c>
      <c r="D69" s="345"/>
      <c r="E69" s="439">
        <f t="shared" si="2"/>
        <v>4</v>
      </c>
      <c r="F69" s="440">
        <f t="shared" si="3"/>
        <v>1</v>
      </c>
    </row>
    <row r="70" spans="1:8" ht="12.4" customHeight="1" x14ac:dyDescent="0.2">
      <c r="A70" s="366" t="s">
        <v>354</v>
      </c>
      <c r="B70" s="367">
        <v>2</v>
      </c>
      <c r="C70" s="400">
        <v>2</v>
      </c>
      <c r="D70" s="345"/>
      <c r="E70" s="439">
        <f t="shared" ref="E70" si="4">C70-B70</f>
        <v>0</v>
      </c>
      <c r="F70" s="440">
        <f t="shared" ref="F70" si="5">(C70/B70)-1</f>
        <v>0</v>
      </c>
    </row>
    <row r="71" spans="1:8" ht="12.4" customHeight="1" x14ac:dyDescent="0.2">
      <c r="A71" s="372" t="s">
        <v>127</v>
      </c>
      <c r="B71" s="367">
        <v>31</v>
      </c>
      <c r="C71" s="400">
        <v>21</v>
      </c>
      <c r="D71" s="345"/>
      <c r="E71" s="439">
        <f t="shared" si="2"/>
        <v>-10</v>
      </c>
      <c r="F71" s="440">
        <f t="shared" si="3"/>
        <v>-0.32258064516129037</v>
      </c>
    </row>
    <row r="72" spans="1:8" ht="12.4" customHeight="1" x14ac:dyDescent="0.2">
      <c r="A72" s="342" t="s">
        <v>267</v>
      </c>
      <c r="B72" s="351">
        <f>SUM(B67:B71)</f>
        <v>71</v>
      </c>
      <c r="C72" s="401">
        <f>SUM(C67:C71)</f>
        <v>54</v>
      </c>
      <c r="E72" s="439">
        <f t="shared" si="2"/>
        <v>-17</v>
      </c>
      <c r="F72" s="440">
        <f t="shared" si="3"/>
        <v>-0.23943661971830987</v>
      </c>
    </row>
    <row r="73" spans="1:8" ht="12.4" customHeight="1" x14ac:dyDescent="0.2">
      <c r="A73" s="372" t="s">
        <v>250</v>
      </c>
      <c r="B73" s="367">
        <v>1</v>
      </c>
      <c r="C73" s="400">
        <v>0</v>
      </c>
      <c r="D73" s="345"/>
      <c r="E73" s="437">
        <f t="shared" si="2"/>
        <v>-1</v>
      </c>
      <c r="F73" s="438">
        <f t="shared" si="3"/>
        <v>-1</v>
      </c>
    </row>
    <row r="74" spans="1:8" ht="12.4" customHeight="1" x14ac:dyDescent="0.2">
      <c r="A74" s="372" t="s">
        <v>243</v>
      </c>
      <c r="B74" s="367">
        <v>0</v>
      </c>
      <c r="C74" s="400">
        <v>0</v>
      </c>
      <c r="D74" s="345"/>
      <c r="E74" s="439">
        <f t="shared" si="2"/>
        <v>0</v>
      </c>
      <c r="F74" s="446" t="s">
        <v>358</v>
      </c>
    </row>
    <row r="75" spans="1:8" ht="12.4" customHeight="1" x14ac:dyDescent="0.2">
      <c r="A75" s="366" t="s">
        <v>355</v>
      </c>
      <c r="B75" s="367">
        <v>5</v>
      </c>
      <c r="C75" s="400">
        <v>2</v>
      </c>
      <c r="D75" s="345"/>
      <c r="E75" s="439">
        <f t="shared" si="2"/>
        <v>-3</v>
      </c>
      <c r="F75" s="440">
        <f t="shared" si="3"/>
        <v>-0.6</v>
      </c>
    </row>
    <row r="76" spans="1:8" ht="12.4" customHeight="1" x14ac:dyDescent="0.2">
      <c r="A76" s="372" t="s">
        <v>205</v>
      </c>
      <c r="B76" s="375">
        <v>22</v>
      </c>
      <c r="C76" s="405">
        <v>27</v>
      </c>
      <c r="D76" s="345"/>
      <c r="E76" s="439">
        <f t="shared" si="2"/>
        <v>5</v>
      </c>
      <c r="F76" s="440">
        <f t="shared" si="3"/>
        <v>0.22727272727272729</v>
      </c>
    </row>
    <row r="77" spans="1:8" ht="12.4" customHeight="1" x14ac:dyDescent="0.2">
      <c r="A77" s="342" t="s">
        <v>268</v>
      </c>
      <c r="B77" s="351">
        <f>SUM(B73:B76)</f>
        <v>28</v>
      </c>
      <c r="C77" s="401">
        <f>SUM(C73:C76)</f>
        <v>29</v>
      </c>
      <c r="E77" s="439">
        <f t="shared" si="2"/>
        <v>1</v>
      </c>
      <c r="F77" s="440">
        <f t="shared" si="3"/>
        <v>3.5714285714285809E-2</v>
      </c>
    </row>
    <row r="78" spans="1:8" ht="12.4" customHeight="1" x14ac:dyDescent="0.2">
      <c r="A78" s="372" t="s">
        <v>124</v>
      </c>
      <c r="B78" s="367">
        <v>0</v>
      </c>
      <c r="C78" s="400">
        <v>0</v>
      </c>
      <c r="D78" s="345"/>
      <c r="E78" s="437">
        <f t="shared" si="2"/>
        <v>0</v>
      </c>
      <c r="F78" s="447" t="s">
        <v>358</v>
      </c>
    </row>
    <row r="79" spans="1:8" ht="12.4" customHeight="1" x14ac:dyDescent="0.2">
      <c r="A79" s="372" t="s">
        <v>122</v>
      </c>
      <c r="B79" s="367">
        <v>19</v>
      </c>
      <c r="C79" s="400">
        <v>13</v>
      </c>
      <c r="D79" s="345"/>
      <c r="E79" s="439">
        <f t="shared" si="2"/>
        <v>-6</v>
      </c>
      <c r="F79" s="440">
        <f t="shared" si="3"/>
        <v>-0.31578947368421051</v>
      </c>
      <c r="H79" s="4"/>
    </row>
    <row r="80" spans="1:8" ht="12.4" customHeight="1" x14ac:dyDescent="0.2">
      <c r="A80" s="366" t="s">
        <v>356</v>
      </c>
      <c r="B80" s="367">
        <v>1</v>
      </c>
      <c r="C80" s="400">
        <v>3</v>
      </c>
      <c r="D80" s="345"/>
      <c r="E80" s="439">
        <f t="shared" si="2"/>
        <v>2</v>
      </c>
      <c r="F80" s="440">
        <f t="shared" si="3"/>
        <v>2</v>
      </c>
      <c r="H80" s="4"/>
    </row>
    <row r="81" spans="1:7" ht="12.4" customHeight="1" x14ac:dyDescent="0.2">
      <c r="A81" s="372" t="s">
        <v>229</v>
      </c>
      <c r="B81" s="367">
        <v>37</v>
      </c>
      <c r="C81" s="400">
        <v>32</v>
      </c>
      <c r="D81" s="345"/>
      <c r="E81" s="439">
        <f t="shared" si="2"/>
        <v>-5</v>
      </c>
      <c r="F81" s="440">
        <f t="shared" si="3"/>
        <v>-0.13513513513513509</v>
      </c>
    </row>
    <row r="82" spans="1:7" ht="12.4" customHeight="1" x14ac:dyDescent="0.2">
      <c r="A82" s="342" t="s">
        <v>269</v>
      </c>
      <c r="B82" s="351">
        <f>SUM(B78:B81)</f>
        <v>57</v>
      </c>
      <c r="C82" s="401">
        <f>SUM(C78:C81)</f>
        <v>48</v>
      </c>
      <c r="D82" s="345"/>
      <c r="E82" s="439">
        <f t="shared" si="2"/>
        <v>-9</v>
      </c>
      <c r="F82" s="440">
        <f t="shared" si="3"/>
        <v>-0.15789473684210531</v>
      </c>
    </row>
    <row r="83" spans="1:7" ht="12.4" customHeight="1" x14ac:dyDescent="0.2">
      <c r="A83" s="372" t="s">
        <v>131</v>
      </c>
      <c r="B83" s="367">
        <v>45</v>
      </c>
      <c r="C83" s="400">
        <v>38</v>
      </c>
      <c r="D83" s="345"/>
      <c r="E83" s="437">
        <f t="shared" si="2"/>
        <v>-7</v>
      </c>
      <c r="F83" s="438">
        <f t="shared" si="3"/>
        <v>-0.15555555555555556</v>
      </c>
    </row>
    <row r="84" spans="1:7" ht="12.4" customHeight="1" x14ac:dyDescent="0.2">
      <c r="A84" s="366" t="s">
        <v>357</v>
      </c>
      <c r="B84" s="367">
        <v>0</v>
      </c>
      <c r="C84" s="400">
        <v>1</v>
      </c>
      <c r="D84" s="345"/>
      <c r="E84" s="439">
        <f t="shared" si="2"/>
        <v>1</v>
      </c>
      <c r="F84" s="446" t="s">
        <v>358</v>
      </c>
    </row>
    <row r="85" spans="1:7" ht="12.4" customHeight="1" x14ac:dyDescent="0.2">
      <c r="A85" s="372" t="s">
        <v>232</v>
      </c>
      <c r="B85" s="367">
        <v>33</v>
      </c>
      <c r="C85" s="400">
        <v>14</v>
      </c>
      <c r="D85" s="345"/>
      <c r="E85" s="439">
        <f t="shared" si="2"/>
        <v>-19</v>
      </c>
      <c r="F85" s="440">
        <f t="shared" si="3"/>
        <v>-0.57575757575757569</v>
      </c>
    </row>
    <row r="86" spans="1:7" ht="12.4" customHeight="1" x14ac:dyDescent="0.2">
      <c r="A86" s="372" t="s">
        <v>230</v>
      </c>
      <c r="B86" s="367">
        <v>37</v>
      </c>
      <c r="C86" s="400">
        <v>36</v>
      </c>
      <c r="D86" s="345"/>
      <c r="E86" s="439">
        <f t="shared" si="2"/>
        <v>-1</v>
      </c>
      <c r="F86" s="440">
        <f t="shared" si="3"/>
        <v>-2.7027027027026973E-2</v>
      </c>
    </row>
    <row r="87" spans="1:7" ht="12.4" customHeight="1" x14ac:dyDescent="0.2">
      <c r="A87" s="372" t="s">
        <v>121</v>
      </c>
      <c r="B87" s="367">
        <v>40</v>
      </c>
      <c r="C87" s="400">
        <v>33</v>
      </c>
      <c r="D87" s="345"/>
      <c r="E87" s="439">
        <f t="shared" si="2"/>
        <v>-7</v>
      </c>
      <c r="F87" s="440">
        <f t="shared" si="3"/>
        <v>-0.17500000000000004</v>
      </c>
      <c r="G87" s="4"/>
    </row>
    <row r="88" spans="1:7" ht="12.4" customHeight="1" x14ac:dyDescent="0.2">
      <c r="A88" s="372" t="s">
        <v>189</v>
      </c>
      <c r="B88" s="367">
        <v>15</v>
      </c>
      <c r="C88" s="400">
        <v>21</v>
      </c>
      <c r="D88" s="345"/>
      <c r="E88" s="439">
        <f t="shared" si="2"/>
        <v>6</v>
      </c>
      <c r="F88" s="440">
        <f t="shared" si="3"/>
        <v>0.39999999999999991</v>
      </c>
    </row>
    <row r="89" spans="1:7" ht="12.4" customHeight="1" x14ac:dyDescent="0.2">
      <c r="A89" s="372" t="s">
        <v>165</v>
      </c>
      <c r="B89" s="367">
        <v>60</v>
      </c>
      <c r="C89" s="400">
        <v>46</v>
      </c>
      <c r="D89" s="345"/>
      <c r="E89" s="439">
        <f t="shared" si="2"/>
        <v>-14</v>
      </c>
      <c r="F89" s="440">
        <f t="shared" si="3"/>
        <v>-0.23333333333333328</v>
      </c>
      <c r="G89" s="4"/>
    </row>
    <row r="90" spans="1:7" ht="12.4" customHeight="1" x14ac:dyDescent="0.2">
      <c r="A90" s="372" t="s">
        <v>128</v>
      </c>
      <c r="B90" s="367">
        <v>48</v>
      </c>
      <c r="C90" s="400">
        <v>48</v>
      </c>
      <c r="D90" s="345"/>
      <c r="E90" s="439">
        <f t="shared" si="2"/>
        <v>0</v>
      </c>
      <c r="F90" s="440">
        <f t="shared" si="3"/>
        <v>0</v>
      </c>
    </row>
    <row r="91" spans="1:7" ht="12.4" customHeight="1" x14ac:dyDescent="0.2">
      <c r="A91" s="372" t="s">
        <v>296</v>
      </c>
      <c r="B91" s="367">
        <v>14</v>
      </c>
      <c r="C91" s="400">
        <v>8</v>
      </c>
      <c r="D91" s="345"/>
      <c r="E91" s="439">
        <f t="shared" si="2"/>
        <v>-6</v>
      </c>
      <c r="F91" s="440">
        <f t="shared" si="3"/>
        <v>-0.4285714285714286</v>
      </c>
    </row>
    <row r="92" spans="1:7" ht="12.4" customHeight="1" x14ac:dyDescent="0.2">
      <c r="A92" s="372" t="s">
        <v>132</v>
      </c>
      <c r="B92" s="367">
        <v>10</v>
      </c>
      <c r="C92" s="400">
        <v>8</v>
      </c>
      <c r="D92" s="345"/>
      <c r="E92" s="439">
        <f t="shared" si="2"/>
        <v>-2</v>
      </c>
      <c r="F92" s="440">
        <f t="shared" si="3"/>
        <v>-0.19999999999999996</v>
      </c>
    </row>
    <row r="93" spans="1:7" ht="12.4" customHeight="1" x14ac:dyDescent="0.2">
      <c r="A93" s="372" t="s">
        <v>222</v>
      </c>
      <c r="B93" s="367">
        <v>137</v>
      </c>
      <c r="C93" s="400">
        <v>138</v>
      </c>
      <c r="D93" s="345"/>
      <c r="E93" s="439">
        <f t="shared" si="2"/>
        <v>1</v>
      </c>
      <c r="F93" s="440">
        <f t="shared" si="3"/>
        <v>7.2992700729928028E-3</v>
      </c>
    </row>
    <row r="94" spans="1:7" ht="12.4" customHeight="1" x14ac:dyDescent="0.2">
      <c r="A94" s="372" t="s">
        <v>221</v>
      </c>
      <c r="B94" s="367">
        <v>910</v>
      </c>
      <c r="C94" s="400">
        <v>944</v>
      </c>
      <c r="D94" s="345"/>
      <c r="E94" s="439">
        <f t="shared" si="2"/>
        <v>34</v>
      </c>
      <c r="F94" s="440">
        <f t="shared" si="3"/>
        <v>3.7362637362637452E-2</v>
      </c>
    </row>
    <row r="95" spans="1:7" ht="12.4" customHeight="1" x14ac:dyDescent="0.2">
      <c r="A95" s="372" t="s">
        <v>129</v>
      </c>
      <c r="B95" s="367">
        <v>57</v>
      </c>
      <c r="C95" s="400">
        <v>52</v>
      </c>
      <c r="D95" s="345"/>
      <c r="E95" s="439">
        <f t="shared" si="2"/>
        <v>-5</v>
      </c>
      <c r="F95" s="440">
        <f t="shared" si="3"/>
        <v>-8.7719298245614086E-2</v>
      </c>
    </row>
    <row r="96" spans="1:7" ht="12.4" customHeight="1" x14ac:dyDescent="0.2">
      <c r="A96" s="372" t="s">
        <v>133</v>
      </c>
      <c r="B96" s="367">
        <v>5</v>
      </c>
      <c r="C96" s="400">
        <v>4</v>
      </c>
      <c r="D96" s="345"/>
      <c r="E96" s="439">
        <f t="shared" si="2"/>
        <v>-1</v>
      </c>
      <c r="F96" s="440">
        <f t="shared" si="3"/>
        <v>-0.19999999999999996</v>
      </c>
    </row>
    <row r="97" spans="1:8" ht="12.4" customHeight="1" x14ac:dyDescent="0.2">
      <c r="A97" s="372" t="s">
        <v>126</v>
      </c>
      <c r="B97" s="367">
        <v>48</v>
      </c>
      <c r="C97" s="400">
        <v>40</v>
      </c>
      <c r="D97" s="345"/>
      <c r="E97" s="439">
        <f t="shared" si="2"/>
        <v>-8</v>
      </c>
      <c r="F97" s="440">
        <f t="shared" si="3"/>
        <v>-0.16666666666666663</v>
      </c>
    </row>
    <row r="98" spans="1:8" ht="12.4" customHeight="1" x14ac:dyDescent="0.2">
      <c r="A98" s="372" t="s">
        <v>295</v>
      </c>
      <c r="B98" s="367">
        <v>107</v>
      </c>
      <c r="C98" s="400">
        <v>80</v>
      </c>
      <c r="D98" s="345"/>
      <c r="E98" s="439">
        <f t="shared" si="2"/>
        <v>-27</v>
      </c>
      <c r="F98" s="440">
        <f t="shared" si="3"/>
        <v>-0.25233644859813087</v>
      </c>
    </row>
    <row r="99" spans="1:8" ht="12.4" customHeight="1" x14ac:dyDescent="0.2">
      <c r="A99" s="372" t="s">
        <v>298</v>
      </c>
      <c r="B99" s="367">
        <v>9</v>
      </c>
      <c r="C99" s="400">
        <v>12</v>
      </c>
      <c r="D99" s="345"/>
      <c r="E99" s="439">
        <f t="shared" si="2"/>
        <v>3</v>
      </c>
      <c r="F99" s="440">
        <f t="shared" si="3"/>
        <v>0.33333333333333326</v>
      </c>
    </row>
    <row r="100" spans="1:8" ht="12.4" customHeight="1" x14ac:dyDescent="0.2">
      <c r="A100" s="372" t="s">
        <v>236</v>
      </c>
      <c r="B100" s="367">
        <v>20</v>
      </c>
      <c r="C100" s="400">
        <v>14</v>
      </c>
      <c r="D100" s="345"/>
      <c r="E100" s="439">
        <f t="shared" si="2"/>
        <v>-6</v>
      </c>
      <c r="F100" s="440">
        <f t="shared" si="3"/>
        <v>-0.30000000000000004</v>
      </c>
    </row>
    <row r="101" spans="1:8" ht="12.4" customHeight="1" x14ac:dyDescent="0.2">
      <c r="A101" s="372" t="s">
        <v>8</v>
      </c>
      <c r="B101" s="367">
        <v>176</v>
      </c>
      <c r="C101" s="400">
        <v>164</v>
      </c>
      <c r="D101" s="345"/>
      <c r="E101" s="439">
        <f t="shared" si="2"/>
        <v>-12</v>
      </c>
      <c r="F101" s="440">
        <f t="shared" si="3"/>
        <v>-6.8181818181818232E-2</v>
      </c>
    </row>
    <row r="102" spans="1:8" ht="12.4" customHeight="1" x14ac:dyDescent="0.2">
      <c r="A102" s="372" t="s">
        <v>123</v>
      </c>
      <c r="B102" s="367">
        <v>58</v>
      </c>
      <c r="C102" s="400">
        <v>56</v>
      </c>
      <c r="D102" s="345"/>
      <c r="E102" s="439">
        <f t="shared" si="2"/>
        <v>-2</v>
      </c>
      <c r="F102" s="440">
        <f t="shared" si="3"/>
        <v>-3.4482758620689613E-2</v>
      </c>
    </row>
    <row r="103" spans="1:8" ht="12.4" customHeight="1" x14ac:dyDescent="0.2">
      <c r="A103" s="372" t="s">
        <v>119</v>
      </c>
      <c r="B103" s="367">
        <v>80</v>
      </c>
      <c r="C103" s="400">
        <v>50</v>
      </c>
      <c r="D103" s="345"/>
      <c r="E103" s="439">
        <f t="shared" si="2"/>
        <v>-30</v>
      </c>
      <c r="F103" s="440">
        <f t="shared" si="3"/>
        <v>-0.375</v>
      </c>
    </row>
    <row r="104" spans="1:8" ht="12.4" customHeight="1" x14ac:dyDescent="0.2">
      <c r="A104" s="372" t="s">
        <v>166</v>
      </c>
      <c r="B104" s="367">
        <v>58</v>
      </c>
      <c r="C104" s="400">
        <v>39</v>
      </c>
      <c r="D104" s="345"/>
      <c r="E104" s="439">
        <f t="shared" si="2"/>
        <v>-19</v>
      </c>
      <c r="F104" s="440">
        <f t="shared" si="3"/>
        <v>-0.32758620689655171</v>
      </c>
    </row>
    <row r="105" spans="1:8" ht="12.4" customHeight="1" x14ac:dyDescent="0.2">
      <c r="A105" s="340" t="s">
        <v>270</v>
      </c>
      <c r="B105" s="351">
        <f>SUM(B83:B104)</f>
        <v>1967</v>
      </c>
      <c r="C105" s="401">
        <f>SUM(C83:C104)</f>
        <v>1846</v>
      </c>
      <c r="D105" s="345"/>
      <c r="E105" s="439">
        <f t="shared" si="2"/>
        <v>-121</v>
      </c>
      <c r="F105" s="440">
        <f t="shared" si="3"/>
        <v>-6.1514997458057996E-2</v>
      </c>
    </row>
    <row r="106" spans="1:8" ht="12.4" customHeight="1" x14ac:dyDescent="0.2">
      <c r="A106" s="372" t="s">
        <v>10</v>
      </c>
      <c r="B106" s="367">
        <v>74</v>
      </c>
      <c r="C106" s="400">
        <v>81</v>
      </c>
      <c r="D106" s="345"/>
      <c r="E106" s="437">
        <f t="shared" si="2"/>
        <v>7</v>
      </c>
      <c r="F106" s="438">
        <f t="shared" si="3"/>
        <v>9.4594594594594517E-2</v>
      </c>
      <c r="H106" s="4"/>
    </row>
    <row r="107" spans="1:8" ht="12.4" customHeight="1" x14ac:dyDescent="0.2">
      <c r="A107" s="372" t="s">
        <v>183</v>
      </c>
      <c r="B107" s="367">
        <v>37</v>
      </c>
      <c r="C107" s="400">
        <v>18</v>
      </c>
      <c r="D107" s="345"/>
      <c r="E107" s="439">
        <f t="shared" si="2"/>
        <v>-19</v>
      </c>
      <c r="F107" s="440">
        <f t="shared" si="3"/>
        <v>-0.51351351351351349</v>
      </c>
      <c r="H107" s="4"/>
    </row>
    <row r="108" spans="1:8" ht="12.4" customHeight="1" x14ac:dyDescent="0.2">
      <c r="A108" s="372" t="s">
        <v>233</v>
      </c>
      <c r="B108" s="367">
        <v>0</v>
      </c>
      <c r="C108" s="400">
        <v>0</v>
      </c>
      <c r="D108" s="345"/>
      <c r="E108" s="439">
        <f t="shared" si="2"/>
        <v>0</v>
      </c>
      <c r="F108" s="446" t="s">
        <v>358</v>
      </c>
    </row>
    <row r="109" spans="1:8" ht="12.4" customHeight="1" x14ac:dyDescent="0.2">
      <c r="A109" s="372" t="s">
        <v>245</v>
      </c>
      <c r="B109" s="367">
        <v>0</v>
      </c>
      <c r="C109" s="400">
        <v>0</v>
      </c>
      <c r="D109" s="345"/>
      <c r="E109" s="439">
        <f t="shared" si="2"/>
        <v>0</v>
      </c>
      <c r="F109" s="446" t="s">
        <v>358</v>
      </c>
    </row>
    <row r="110" spans="1:8" ht="12.4" customHeight="1" x14ac:dyDescent="0.2">
      <c r="A110" s="372" t="s">
        <v>179</v>
      </c>
      <c r="B110" s="367">
        <v>259</v>
      </c>
      <c r="C110" s="400">
        <v>184</v>
      </c>
      <c r="D110" s="345"/>
      <c r="E110" s="439">
        <f t="shared" si="2"/>
        <v>-75</v>
      </c>
      <c r="F110" s="440">
        <f t="shared" si="3"/>
        <v>-0.28957528957528955</v>
      </c>
    </row>
    <row r="111" spans="1:8" ht="12.4" customHeight="1" x14ac:dyDescent="0.2">
      <c r="A111" s="372" t="s">
        <v>6</v>
      </c>
      <c r="B111" s="367">
        <v>209</v>
      </c>
      <c r="C111" s="400">
        <v>185</v>
      </c>
      <c r="D111" s="345"/>
      <c r="E111" s="439">
        <f t="shared" si="2"/>
        <v>-24</v>
      </c>
      <c r="F111" s="440">
        <f t="shared" si="3"/>
        <v>-0.11483253588516751</v>
      </c>
      <c r="G111" t="s">
        <v>181</v>
      </c>
    </row>
    <row r="112" spans="1:8" ht="12.4" customHeight="1" x14ac:dyDescent="0.2">
      <c r="A112" s="372" t="s">
        <v>182</v>
      </c>
      <c r="B112" s="367">
        <v>15</v>
      </c>
      <c r="C112" s="400">
        <v>9</v>
      </c>
      <c r="D112" s="345"/>
      <c r="E112" s="439">
        <f t="shared" si="2"/>
        <v>-6</v>
      </c>
      <c r="F112" s="440">
        <f t="shared" si="3"/>
        <v>-0.4</v>
      </c>
    </row>
    <row r="113" spans="1:6" ht="12.4" customHeight="1" x14ac:dyDescent="0.2">
      <c r="A113" s="372" t="s">
        <v>172</v>
      </c>
      <c r="B113" s="367">
        <v>31</v>
      </c>
      <c r="C113" s="400">
        <v>26</v>
      </c>
      <c r="D113" s="345"/>
      <c r="E113" s="439">
        <f t="shared" si="2"/>
        <v>-5</v>
      </c>
      <c r="F113" s="440">
        <f t="shared" si="3"/>
        <v>-0.16129032258064513</v>
      </c>
    </row>
    <row r="114" spans="1:6" ht="12.4" customHeight="1" x14ac:dyDescent="0.2">
      <c r="A114" s="372" t="s">
        <v>300</v>
      </c>
      <c r="B114" s="367">
        <v>0</v>
      </c>
      <c r="C114" s="400">
        <v>0</v>
      </c>
      <c r="D114" s="345"/>
      <c r="E114" s="439">
        <f t="shared" si="2"/>
        <v>0</v>
      </c>
      <c r="F114" s="446" t="s">
        <v>358</v>
      </c>
    </row>
    <row r="115" spans="1:6" ht="12.4" customHeight="1" x14ac:dyDescent="0.2">
      <c r="A115" s="340" t="s">
        <v>271</v>
      </c>
      <c r="B115" s="351">
        <f>SUM(B106:B114)</f>
        <v>625</v>
      </c>
      <c r="C115" s="401">
        <f>SUM(C106:C114)</f>
        <v>503</v>
      </c>
      <c r="D115" s="345"/>
      <c r="E115" s="439">
        <f t="shared" si="2"/>
        <v>-122</v>
      </c>
      <c r="F115" s="440">
        <f t="shared" si="3"/>
        <v>-0.19520000000000004</v>
      </c>
    </row>
    <row r="116" spans="1:6" ht="13.5" thickBot="1" x14ac:dyDescent="0.25">
      <c r="A116" s="343" t="s">
        <v>2</v>
      </c>
      <c r="B116" s="353">
        <f>SUM(B6:B58,B67:B115)/2</f>
        <v>5238</v>
      </c>
      <c r="C116" s="354">
        <f>SUM(C6:C58,C67:C115)/2</f>
        <v>4815</v>
      </c>
      <c r="D116" s="345"/>
      <c r="E116" s="441">
        <f>C116-B116</f>
        <v>-423</v>
      </c>
      <c r="F116" s="442">
        <f>(C116/B116)-1</f>
        <v>-8.0756013745704514E-2</v>
      </c>
    </row>
    <row r="118" spans="1:6" ht="9" customHeight="1" x14ac:dyDescent="0.2"/>
    <row r="119" spans="1:6" ht="4.5" customHeight="1" x14ac:dyDescent="0.2">
      <c r="A119" s="215"/>
      <c r="B119" s="215"/>
      <c r="C119" s="215"/>
      <c r="D119" s="215"/>
      <c r="E119" s="297"/>
      <c r="F119" s="297"/>
    </row>
    <row r="120" spans="1:6" ht="13.5" customHeight="1" thickBot="1" x14ac:dyDescent="0.25">
      <c r="A120" s="356">
        <v>42961</v>
      </c>
      <c r="B120" s="376"/>
      <c r="C120" s="377"/>
      <c r="D120" s="378"/>
      <c r="E120" s="379"/>
      <c r="F120" s="380" t="s">
        <v>275</v>
      </c>
    </row>
  </sheetData>
  <mergeCells count="8">
    <mergeCell ref="B4:C4"/>
    <mergeCell ref="B65:C65"/>
    <mergeCell ref="A2:F2"/>
    <mergeCell ref="A63:F63"/>
    <mergeCell ref="A4:A5"/>
    <mergeCell ref="A65:A66"/>
    <mergeCell ref="E4:E5"/>
    <mergeCell ref="F4:F5"/>
  </mergeCells>
  <conditionalFormatting sqref="E119:F120 E64:F64 E6:F62 E116:F116">
    <cfRule type="cellIs" dxfId="2" priority="67" operator="lessThan">
      <formula>0</formula>
    </cfRule>
  </conditionalFormatting>
  <conditionalFormatting sqref="E67:F115">
    <cfRule type="cellIs" dxfId="1" priority="1" operator="lessThan">
      <formula>0</formula>
    </cfRule>
  </conditionalFormatting>
  <pageMargins left="0.75" right="0.45" top="0.5" bottom="0.5" header="0.3" footer="0.3"/>
  <pageSetup fitToHeight="0" orientation="portrait" r:id="rId1"/>
  <headerFooter>
    <oddFooter xml:space="preserve">&amp;C&amp;P-2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topLeftCell="A34" zoomScaleNormal="100" workbookViewId="0">
      <selection activeCell="H47" sqref="H47"/>
    </sheetView>
  </sheetViews>
  <sheetFormatPr defaultColWidth="8.85546875" defaultRowHeight="12.75" x14ac:dyDescent="0.2"/>
  <cols>
    <col min="1" max="1" width="56.7109375" style="22" bestFit="1" customWidth="1"/>
    <col min="2" max="2" width="2.28515625" style="22" customWidth="1"/>
    <col min="3" max="3" width="9" style="22" bestFit="1" customWidth="1"/>
    <col min="4" max="4" width="10.85546875" style="22" bestFit="1" customWidth="1"/>
    <col min="5" max="16384" width="8.85546875" style="22"/>
  </cols>
  <sheetData>
    <row r="1" spans="1:4" customFormat="1" ht="4.5" customHeight="1" x14ac:dyDescent="0.2">
      <c r="A1" s="215"/>
      <c r="B1" s="215"/>
      <c r="C1" s="215"/>
      <c r="D1" s="215"/>
    </row>
    <row r="2" spans="1:4" customFormat="1" ht="15.75" x14ac:dyDescent="0.25">
      <c r="A2" s="264" t="s">
        <v>117</v>
      </c>
      <c r="B2" s="264"/>
      <c r="C2" s="219"/>
      <c r="D2" s="219"/>
    </row>
    <row r="3" spans="1:4" ht="13.5" thickBot="1" x14ac:dyDescent="0.25">
      <c r="A3" s="13"/>
      <c r="B3" s="13"/>
      <c r="C3" s="13"/>
      <c r="D3" s="13"/>
    </row>
    <row r="4" spans="1:4" x14ac:dyDescent="0.2">
      <c r="A4" s="374" t="s">
        <v>309</v>
      </c>
      <c r="B4" s="269"/>
      <c r="C4" s="504" t="s">
        <v>327</v>
      </c>
      <c r="D4" s="505"/>
    </row>
    <row r="5" spans="1:4" x14ac:dyDescent="0.2">
      <c r="A5" s="265"/>
      <c r="B5" s="269"/>
      <c r="C5" s="274" t="s">
        <v>14</v>
      </c>
      <c r="D5" s="48" t="s">
        <v>13</v>
      </c>
    </row>
    <row r="6" spans="1:4" ht="13.5" customHeight="1" x14ac:dyDescent="0.2">
      <c r="A6" s="266" t="s">
        <v>221</v>
      </c>
      <c r="B6" s="270"/>
      <c r="C6" s="314">
        <v>944</v>
      </c>
      <c r="D6" s="212">
        <f t="shared" ref="D6:D52" si="0">C6/C$102</f>
        <v>0.19605399792315681</v>
      </c>
    </row>
    <row r="7" spans="1:4" ht="13.5" customHeight="1" x14ac:dyDescent="0.2">
      <c r="A7" s="267" t="s">
        <v>253</v>
      </c>
      <c r="B7" s="270"/>
      <c r="C7" s="315">
        <v>908</v>
      </c>
      <c r="D7" s="212">
        <f t="shared" si="0"/>
        <v>0.18857736240913811</v>
      </c>
    </row>
    <row r="8" spans="1:4" ht="13.5" customHeight="1" x14ac:dyDescent="0.2">
      <c r="A8" s="267" t="s">
        <v>4</v>
      </c>
      <c r="B8" s="270"/>
      <c r="C8" s="316">
        <v>575</v>
      </c>
      <c r="D8" s="212">
        <f t="shared" si="0"/>
        <v>0.11941848390446522</v>
      </c>
    </row>
    <row r="9" spans="1:4" ht="13.5" customHeight="1" x14ac:dyDescent="0.2">
      <c r="A9" s="267" t="s">
        <v>6</v>
      </c>
      <c r="B9" s="270"/>
      <c r="C9" s="315">
        <v>185</v>
      </c>
      <c r="D9" s="212">
        <f t="shared" si="0"/>
        <v>3.8421599169262723E-2</v>
      </c>
    </row>
    <row r="10" spans="1:4" ht="13.5" customHeight="1" x14ac:dyDescent="0.2">
      <c r="A10" s="267" t="s">
        <v>179</v>
      </c>
      <c r="B10" s="270"/>
      <c r="C10" s="315">
        <v>184</v>
      </c>
      <c r="D10" s="212">
        <f t="shared" si="0"/>
        <v>3.8213914849428869E-2</v>
      </c>
    </row>
    <row r="11" spans="1:4" ht="13.5" customHeight="1" x14ac:dyDescent="0.2">
      <c r="A11" s="267" t="s">
        <v>339</v>
      </c>
      <c r="B11" s="270"/>
      <c r="C11" s="315">
        <v>164</v>
      </c>
      <c r="D11" s="212">
        <f t="shared" si="0"/>
        <v>3.406022845275182E-2</v>
      </c>
    </row>
    <row r="12" spans="1:4" ht="13.5" customHeight="1" x14ac:dyDescent="0.2">
      <c r="A12" s="267" t="s">
        <v>340</v>
      </c>
      <c r="B12" s="270"/>
      <c r="C12" s="315">
        <v>153</v>
      </c>
      <c r="D12" s="212">
        <f t="shared" si="0"/>
        <v>3.1775700934579439E-2</v>
      </c>
    </row>
    <row r="13" spans="1:4" ht="13.5" customHeight="1" x14ac:dyDescent="0.2">
      <c r="A13" s="267" t="s">
        <v>222</v>
      </c>
      <c r="B13" s="270"/>
      <c r="C13" s="316">
        <v>138</v>
      </c>
      <c r="D13" s="212">
        <f t="shared" si="0"/>
        <v>2.866043613707165E-2</v>
      </c>
    </row>
    <row r="14" spans="1:4" ht="13.5" customHeight="1" x14ac:dyDescent="0.2">
      <c r="A14" s="267" t="s">
        <v>9</v>
      </c>
      <c r="B14" s="270"/>
      <c r="C14" s="315">
        <v>97</v>
      </c>
      <c r="D14" s="212">
        <f t="shared" si="0"/>
        <v>2.0145379023883695E-2</v>
      </c>
    </row>
    <row r="15" spans="1:4" ht="13.5" customHeight="1" x14ac:dyDescent="0.2">
      <c r="A15" s="267" t="s">
        <v>10</v>
      </c>
      <c r="B15" s="270"/>
      <c r="C15" s="315">
        <v>81</v>
      </c>
      <c r="D15" s="212">
        <f t="shared" si="0"/>
        <v>1.6822429906542057E-2</v>
      </c>
    </row>
    <row r="16" spans="1:4" ht="13.5" customHeight="1" x14ac:dyDescent="0.2">
      <c r="A16" s="267" t="s">
        <v>342</v>
      </c>
      <c r="B16" s="270"/>
      <c r="C16" s="315">
        <v>80</v>
      </c>
      <c r="D16" s="212">
        <f t="shared" si="0"/>
        <v>1.6614745586708203E-2</v>
      </c>
    </row>
    <row r="17" spans="1:4" ht="13.5" customHeight="1" x14ac:dyDescent="0.2">
      <c r="A17" s="267" t="s">
        <v>7</v>
      </c>
      <c r="B17" s="270"/>
      <c r="C17" s="317">
        <v>78</v>
      </c>
      <c r="D17" s="212">
        <f t="shared" si="0"/>
        <v>1.61993769470405E-2</v>
      </c>
    </row>
    <row r="18" spans="1:4" ht="13.5" customHeight="1" x14ac:dyDescent="0.2">
      <c r="A18" s="267" t="s">
        <v>171</v>
      </c>
      <c r="B18" s="270"/>
      <c r="C18" s="315">
        <v>57</v>
      </c>
      <c r="D18" s="212">
        <f t="shared" si="0"/>
        <v>1.1838006230529595E-2</v>
      </c>
    </row>
    <row r="19" spans="1:4" ht="13.5" customHeight="1" x14ac:dyDescent="0.2">
      <c r="A19" s="267" t="s">
        <v>123</v>
      </c>
      <c r="B19" s="270"/>
      <c r="C19" s="315">
        <v>56</v>
      </c>
      <c r="D19" s="212">
        <f t="shared" si="0"/>
        <v>1.1630321910695742E-2</v>
      </c>
    </row>
    <row r="20" spans="1:4" ht="13.5" customHeight="1" x14ac:dyDescent="0.2">
      <c r="A20" s="267" t="s">
        <v>254</v>
      </c>
      <c r="B20" s="270"/>
      <c r="C20" s="315">
        <v>54</v>
      </c>
      <c r="D20" s="212">
        <f t="shared" si="0"/>
        <v>1.1214953271028037E-2</v>
      </c>
    </row>
    <row r="21" spans="1:4" ht="13.5" customHeight="1" x14ac:dyDescent="0.2">
      <c r="A21" s="267" t="s">
        <v>129</v>
      </c>
      <c r="B21" s="270"/>
      <c r="C21" s="315">
        <v>52</v>
      </c>
      <c r="D21" s="212">
        <f t="shared" si="0"/>
        <v>1.0799584631360333E-2</v>
      </c>
    </row>
    <row r="22" spans="1:4" ht="13.5" customHeight="1" x14ac:dyDescent="0.2">
      <c r="A22" s="267" t="s">
        <v>119</v>
      </c>
      <c r="B22" s="270"/>
      <c r="C22" s="315">
        <v>50</v>
      </c>
      <c r="D22" s="212">
        <f t="shared" si="0"/>
        <v>1.0384215991692628E-2</v>
      </c>
    </row>
    <row r="23" spans="1:4" ht="13.5" customHeight="1" x14ac:dyDescent="0.2">
      <c r="A23" s="267" t="s">
        <v>359</v>
      </c>
      <c r="B23" s="270"/>
      <c r="C23" s="315">
        <v>48</v>
      </c>
      <c r="D23" s="212">
        <f t="shared" si="0"/>
        <v>9.9688473520249225E-3</v>
      </c>
    </row>
    <row r="24" spans="1:4" ht="13.5" customHeight="1" x14ac:dyDescent="0.2">
      <c r="A24" s="267" t="s">
        <v>128</v>
      </c>
      <c r="B24" s="270"/>
      <c r="C24" s="315">
        <v>48</v>
      </c>
      <c r="D24" s="212">
        <f t="shared" si="0"/>
        <v>9.9688473520249225E-3</v>
      </c>
    </row>
    <row r="25" spans="1:4" ht="13.5" customHeight="1" x14ac:dyDescent="0.2">
      <c r="A25" s="267" t="s">
        <v>165</v>
      </c>
      <c r="B25" s="270"/>
      <c r="C25" s="315">
        <v>46</v>
      </c>
      <c r="D25" s="212">
        <f t="shared" si="0"/>
        <v>9.5534787123572173E-3</v>
      </c>
    </row>
    <row r="26" spans="1:4" ht="13.5" customHeight="1" x14ac:dyDescent="0.2">
      <c r="A26" s="267" t="s">
        <v>118</v>
      </c>
      <c r="B26" s="270"/>
      <c r="C26" s="315">
        <v>45</v>
      </c>
      <c r="D26" s="212">
        <f t="shared" si="0"/>
        <v>9.3457943925233638E-3</v>
      </c>
    </row>
    <row r="27" spans="1:4" ht="13.5" customHeight="1" x14ac:dyDescent="0.2">
      <c r="A27" s="267" t="s">
        <v>120</v>
      </c>
      <c r="B27" s="270"/>
      <c r="C27" s="315">
        <v>43</v>
      </c>
      <c r="D27" s="212">
        <f t="shared" si="0"/>
        <v>8.9304257528556585E-3</v>
      </c>
    </row>
    <row r="28" spans="1:4" ht="13.5" customHeight="1" x14ac:dyDescent="0.2">
      <c r="A28" s="267" t="s">
        <v>126</v>
      </c>
      <c r="B28" s="270"/>
      <c r="C28" s="315">
        <v>40</v>
      </c>
      <c r="D28" s="212">
        <f t="shared" si="0"/>
        <v>8.3073727933541015E-3</v>
      </c>
    </row>
    <row r="29" spans="1:4" ht="13.5" customHeight="1" x14ac:dyDescent="0.2">
      <c r="A29" s="267" t="s">
        <v>166</v>
      </c>
      <c r="B29" s="270"/>
      <c r="C29" s="315">
        <v>39</v>
      </c>
      <c r="D29" s="212">
        <f t="shared" si="0"/>
        <v>8.0996884735202498E-3</v>
      </c>
    </row>
    <row r="30" spans="1:4" ht="13.5" customHeight="1" x14ac:dyDescent="0.2">
      <c r="A30" s="267" t="s">
        <v>131</v>
      </c>
      <c r="B30" s="270"/>
      <c r="C30" s="315">
        <v>38</v>
      </c>
      <c r="D30" s="212">
        <f t="shared" si="0"/>
        <v>7.8920041536863963E-3</v>
      </c>
    </row>
    <row r="31" spans="1:4" ht="13.5" customHeight="1" x14ac:dyDescent="0.2">
      <c r="A31" s="267" t="s">
        <v>360</v>
      </c>
      <c r="B31" s="270"/>
      <c r="C31" s="315">
        <v>36</v>
      </c>
      <c r="D31" s="212">
        <f t="shared" si="0"/>
        <v>7.4766355140186919E-3</v>
      </c>
    </row>
    <row r="32" spans="1:4" ht="13.5" customHeight="1" x14ac:dyDescent="0.2">
      <c r="A32" s="267" t="s">
        <v>187</v>
      </c>
      <c r="B32" s="270"/>
      <c r="C32" s="315">
        <v>34</v>
      </c>
      <c r="D32" s="212">
        <f t="shared" si="0"/>
        <v>7.0612668743509866E-3</v>
      </c>
    </row>
    <row r="33" spans="1:4" ht="13.5" customHeight="1" x14ac:dyDescent="0.2">
      <c r="A33" s="267" t="s">
        <v>121</v>
      </c>
      <c r="B33" s="270"/>
      <c r="C33" s="315">
        <v>33</v>
      </c>
      <c r="D33" s="212">
        <f t="shared" si="0"/>
        <v>6.853582554517134E-3</v>
      </c>
    </row>
    <row r="34" spans="1:4" ht="13.5" customHeight="1" x14ac:dyDescent="0.2">
      <c r="A34" s="267" t="s">
        <v>361</v>
      </c>
      <c r="B34" s="270"/>
      <c r="C34" s="315">
        <v>32</v>
      </c>
      <c r="D34" s="212">
        <f t="shared" si="0"/>
        <v>6.6458982346832814E-3</v>
      </c>
    </row>
    <row r="35" spans="1:4" ht="13.5" customHeight="1" x14ac:dyDescent="0.2">
      <c r="A35" s="267" t="s">
        <v>125</v>
      </c>
      <c r="B35" s="270"/>
      <c r="C35" s="315">
        <v>28</v>
      </c>
      <c r="D35" s="212">
        <f t="shared" si="0"/>
        <v>5.8151609553478709E-3</v>
      </c>
    </row>
    <row r="36" spans="1:4" ht="13.5" customHeight="1" x14ac:dyDescent="0.2">
      <c r="A36" s="267" t="s">
        <v>316</v>
      </c>
      <c r="B36" s="270"/>
      <c r="C36" s="315">
        <v>28</v>
      </c>
      <c r="D36" s="212">
        <f t="shared" si="0"/>
        <v>5.8151609553478709E-3</v>
      </c>
    </row>
    <row r="37" spans="1:4" ht="13.5" customHeight="1" x14ac:dyDescent="0.2">
      <c r="A37" s="267" t="s">
        <v>184</v>
      </c>
      <c r="B37" s="270"/>
      <c r="C37" s="315">
        <v>26</v>
      </c>
      <c r="D37" s="212">
        <f t="shared" si="0"/>
        <v>5.3997923156801665E-3</v>
      </c>
    </row>
    <row r="38" spans="1:4" ht="13.15" customHeight="1" x14ac:dyDescent="0.2">
      <c r="A38" s="267" t="s">
        <v>172</v>
      </c>
      <c r="B38" s="270"/>
      <c r="C38" s="316">
        <v>26</v>
      </c>
      <c r="D38" s="212">
        <f t="shared" si="0"/>
        <v>5.3997923156801665E-3</v>
      </c>
    </row>
    <row r="39" spans="1:4" ht="13.5" customHeight="1" x14ac:dyDescent="0.2">
      <c r="A39" s="267" t="s">
        <v>362</v>
      </c>
      <c r="B39" s="271"/>
      <c r="C39" s="315">
        <v>23</v>
      </c>
      <c r="D39" s="212">
        <f t="shared" si="0"/>
        <v>4.7767393561786086E-3</v>
      </c>
    </row>
    <row r="40" spans="1:4" ht="13.5" customHeight="1" x14ac:dyDescent="0.2">
      <c r="A40" s="267" t="s">
        <v>213</v>
      </c>
      <c r="B40" s="271"/>
      <c r="C40" s="315">
        <v>23</v>
      </c>
      <c r="D40" s="212">
        <f t="shared" si="0"/>
        <v>4.7767393561786086E-3</v>
      </c>
    </row>
    <row r="41" spans="1:4" ht="13.5" customHeight="1" x14ac:dyDescent="0.2">
      <c r="A41" s="267" t="s">
        <v>363</v>
      </c>
      <c r="B41" s="271"/>
      <c r="C41" s="317">
        <v>21</v>
      </c>
      <c r="D41" s="212">
        <f t="shared" si="0"/>
        <v>4.3613707165109034E-3</v>
      </c>
    </row>
    <row r="42" spans="1:4" ht="13.5" customHeight="1" x14ac:dyDescent="0.2">
      <c r="A42" s="267" t="s">
        <v>189</v>
      </c>
      <c r="B42" s="271"/>
      <c r="C42" s="316">
        <v>21</v>
      </c>
      <c r="D42" s="212">
        <f t="shared" si="0"/>
        <v>4.3613707165109034E-3</v>
      </c>
    </row>
    <row r="43" spans="1:4" ht="13.5" customHeight="1" x14ac:dyDescent="0.2">
      <c r="A43" s="267" t="s">
        <v>364</v>
      </c>
      <c r="B43" s="271"/>
      <c r="C43" s="315">
        <v>20</v>
      </c>
      <c r="D43" s="212">
        <f t="shared" si="0"/>
        <v>4.1536863966770508E-3</v>
      </c>
    </row>
    <row r="44" spans="1:4" ht="13.5" customHeight="1" x14ac:dyDescent="0.2">
      <c r="A44" s="267" t="s">
        <v>341</v>
      </c>
      <c r="B44" s="271"/>
      <c r="C44" s="315">
        <v>18</v>
      </c>
      <c r="D44" s="212">
        <f t="shared" si="0"/>
        <v>3.7383177570093459E-3</v>
      </c>
    </row>
    <row r="45" spans="1:4" ht="13.5" customHeight="1" x14ac:dyDescent="0.2">
      <c r="A45" s="267" t="s">
        <v>314</v>
      </c>
      <c r="B45" s="271"/>
      <c r="C45" s="317">
        <v>17</v>
      </c>
      <c r="D45" s="212">
        <f t="shared" si="0"/>
        <v>3.5306334371754933E-3</v>
      </c>
    </row>
    <row r="46" spans="1:4" ht="13.5" customHeight="1" x14ac:dyDescent="0.2">
      <c r="A46" s="267" t="s">
        <v>365</v>
      </c>
      <c r="B46" s="271"/>
      <c r="C46" s="315">
        <v>16</v>
      </c>
      <c r="D46" s="212">
        <f t="shared" si="0"/>
        <v>3.3229491173416407E-3</v>
      </c>
    </row>
    <row r="47" spans="1:4" ht="13.5" customHeight="1" x14ac:dyDescent="0.2">
      <c r="A47" s="267" t="s">
        <v>366</v>
      </c>
      <c r="B47" s="272"/>
      <c r="C47" s="315">
        <v>16</v>
      </c>
      <c r="D47" s="212">
        <f t="shared" si="0"/>
        <v>3.3229491173416407E-3</v>
      </c>
    </row>
    <row r="48" spans="1:4" ht="13.5" customHeight="1" x14ac:dyDescent="0.2">
      <c r="A48" s="267" t="s">
        <v>235</v>
      </c>
      <c r="B48" s="271"/>
      <c r="C48" s="316">
        <v>15</v>
      </c>
      <c r="D48" s="212">
        <f t="shared" si="0"/>
        <v>3.1152647975077881E-3</v>
      </c>
    </row>
    <row r="49" spans="1:4" ht="13.5" customHeight="1" x14ac:dyDescent="0.2">
      <c r="A49" s="267" t="s">
        <v>367</v>
      </c>
      <c r="B49" s="271"/>
      <c r="C49" s="315">
        <v>14</v>
      </c>
      <c r="D49" s="212">
        <f t="shared" si="0"/>
        <v>2.9075804776739354E-3</v>
      </c>
    </row>
    <row r="50" spans="1:4" ht="13.5" customHeight="1" x14ac:dyDescent="0.2">
      <c r="A50" s="267" t="s">
        <v>368</v>
      </c>
      <c r="B50" s="271"/>
      <c r="C50" s="317">
        <v>14</v>
      </c>
      <c r="D50" s="212">
        <f t="shared" si="0"/>
        <v>2.9075804776739354E-3</v>
      </c>
    </row>
    <row r="51" spans="1:4" ht="13.5" customHeight="1" x14ac:dyDescent="0.2">
      <c r="A51" s="267" t="s">
        <v>369</v>
      </c>
      <c r="B51" s="271"/>
      <c r="C51" s="317">
        <v>14</v>
      </c>
      <c r="D51" s="212">
        <f t="shared" si="0"/>
        <v>2.9075804776739354E-3</v>
      </c>
    </row>
    <row r="52" spans="1:4" ht="13.5" customHeight="1" thickBot="1" x14ac:dyDescent="0.25">
      <c r="A52" s="268" t="s">
        <v>122</v>
      </c>
      <c r="B52" s="271"/>
      <c r="C52" s="318">
        <v>13</v>
      </c>
      <c r="D52" s="249">
        <f t="shared" si="0"/>
        <v>2.6998961578400833E-3</v>
      </c>
    </row>
    <row r="53" spans="1:4" ht="13.5" customHeight="1" x14ac:dyDescent="0.2">
      <c r="A53" s="232"/>
      <c r="B53" s="13"/>
      <c r="C53" s="75"/>
      <c r="D53" s="283"/>
    </row>
    <row r="54" spans="1:4" customFormat="1" ht="4.5" customHeight="1" x14ac:dyDescent="0.2">
      <c r="A54" s="215"/>
      <c r="B54" s="215"/>
      <c r="C54" s="215"/>
      <c r="D54" s="215"/>
    </row>
    <row r="55" spans="1:4" customFormat="1" ht="15.75" thickBot="1" x14ac:dyDescent="0.3">
      <c r="A55" s="356">
        <v>42961</v>
      </c>
      <c r="B55" s="226"/>
      <c r="C55" s="223"/>
      <c r="D55" s="250" t="s">
        <v>275</v>
      </c>
    </row>
    <row r="56" spans="1:4" customFormat="1" ht="18.600000000000001" customHeight="1" x14ac:dyDescent="0.25">
      <c r="A56" s="301"/>
      <c r="B56" s="301"/>
      <c r="C56" s="302"/>
      <c r="D56" s="303"/>
    </row>
    <row r="57" spans="1:4" customFormat="1" ht="15" x14ac:dyDescent="0.25">
      <c r="A57" s="301"/>
      <c r="B57" s="301"/>
      <c r="C57" s="302"/>
      <c r="D57" s="303"/>
    </row>
    <row r="58" spans="1:4" customFormat="1" ht="4.5" customHeight="1" x14ac:dyDescent="0.2">
      <c r="A58" s="215"/>
      <c r="B58" s="215"/>
      <c r="C58" s="215"/>
      <c r="D58" s="215"/>
    </row>
    <row r="59" spans="1:4" customFormat="1" ht="15.75" x14ac:dyDescent="0.25">
      <c r="A59" s="264" t="s">
        <v>284</v>
      </c>
      <c r="B59" s="264"/>
      <c r="C59" s="219"/>
      <c r="D59" s="219"/>
    </row>
    <row r="60" spans="1:4" s="13" customFormat="1" ht="13.5" customHeight="1" x14ac:dyDescent="0.2">
      <c r="A60" s="110"/>
      <c r="B60" s="273"/>
      <c r="D60" s="109"/>
    </row>
    <row r="61" spans="1:4" ht="13.5" customHeight="1" thickBot="1" x14ac:dyDescent="0.25">
      <c r="A61" s="47"/>
      <c r="B61" s="13"/>
      <c r="C61" s="47"/>
      <c r="D61" s="47"/>
    </row>
    <row r="62" spans="1:4" ht="13.5" customHeight="1" x14ac:dyDescent="0.2">
      <c r="A62" s="374" t="s">
        <v>309</v>
      </c>
      <c r="B62" s="269"/>
      <c r="C62" s="506" t="s">
        <v>327</v>
      </c>
      <c r="D62" s="507"/>
    </row>
    <row r="63" spans="1:4" ht="13.5" customHeight="1" x14ac:dyDescent="0.2">
      <c r="A63" s="265"/>
      <c r="B63" s="269"/>
      <c r="C63" s="274" t="s">
        <v>14</v>
      </c>
      <c r="D63" s="48" t="s">
        <v>13</v>
      </c>
    </row>
    <row r="64" spans="1:4" ht="13.5" customHeight="1" x14ac:dyDescent="0.2">
      <c r="A64" s="267" t="s">
        <v>298</v>
      </c>
      <c r="B64" s="270"/>
      <c r="C64" s="315">
        <v>12</v>
      </c>
      <c r="D64" s="212">
        <f t="shared" ref="D64:D87" si="1">C64/C$102</f>
        <v>2.4922118380062306E-3</v>
      </c>
    </row>
    <row r="65" spans="1:4" ht="13.5" customHeight="1" x14ac:dyDescent="0.2">
      <c r="A65" s="267" t="s">
        <v>231</v>
      </c>
      <c r="B65" s="270"/>
      <c r="C65" s="315">
        <v>10</v>
      </c>
      <c r="D65" s="212">
        <f t="shared" si="1"/>
        <v>2.0768431983385254E-3</v>
      </c>
    </row>
    <row r="66" spans="1:4" ht="13.5" customHeight="1" x14ac:dyDescent="0.2">
      <c r="A66" s="267" t="s">
        <v>182</v>
      </c>
      <c r="B66" s="270"/>
      <c r="C66" s="315">
        <v>9</v>
      </c>
      <c r="D66" s="212">
        <f t="shared" si="1"/>
        <v>1.869158878504673E-3</v>
      </c>
    </row>
    <row r="67" spans="1:4" ht="13.5" customHeight="1" x14ac:dyDescent="0.2">
      <c r="A67" s="267" t="s">
        <v>370</v>
      </c>
      <c r="B67" s="270"/>
      <c r="C67" s="315">
        <v>9</v>
      </c>
      <c r="D67" s="212">
        <f t="shared" si="1"/>
        <v>1.869158878504673E-3</v>
      </c>
    </row>
    <row r="68" spans="1:4" ht="13.5" customHeight="1" x14ac:dyDescent="0.2">
      <c r="A68" s="267" t="s">
        <v>186</v>
      </c>
      <c r="B68" s="270"/>
      <c r="C68" s="315">
        <v>8</v>
      </c>
      <c r="D68" s="212">
        <f t="shared" si="1"/>
        <v>1.6614745586708203E-3</v>
      </c>
    </row>
    <row r="69" spans="1:4" ht="13.5" customHeight="1" x14ac:dyDescent="0.2">
      <c r="A69" s="267" t="s">
        <v>241</v>
      </c>
      <c r="B69" s="270"/>
      <c r="C69" s="315">
        <v>8</v>
      </c>
      <c r="D69" s="212">
        <f t="shared" si="1"/>
        <v>1.6614745586708203E-3</v>
      </c>
    </row>
    <row r="70" spans="1:4" ht="13.5" customHeight="1" x14ac:dyDescent="0.2">
      <c r="A70" s="267" t="s">
        <v>296</v>
      </c>
      <c r="B70" s="270"/>
      <c r="C70" s="315">
        <v>8</v>
      </c>
      <c r="D70" s="212">
        <f t="shared" si="1"/>
        <v>1.6614745586708203E-3</v>
      </c>
    </row>
    <row r="71" spans="1:4" ht="13.5" customHeight="1" x14ac:dyDescent="0.2">
      <c r="A71" s="267" t="s">
        <v>132</v>
      </c>
      <c r="B71" s="270"/>
      <c r="C71" s="315">
        <v>8</v>
      </c>
      <c r="D71" s="212">
        <f t="shared" si="1"/>
        <v>1.6614745586708203E-3</v>
      </c>
    </row>
    <row r="72" spans="1:4" ht="13.5" customHeight="1" x14ac:dyDescent="0.2">
      <c r="A72" s="267" t="s">
        <v>371</v>
      </c>
      <c r="B72" s="270"/>
      <c r="C72" s="315">
        <v>7</v>
      </c>
      <c r="D72" s="212">
        <f t="shared" si="1"/>
        <v>1.4537902388369677E-3</v>
      </c>
    </row>
    <row r="73" spans="1:4" ht="13.5" customHeight="1" x14ac:dyDescent="0.2">
      <c r="A73" s="267" t="s">
        <v>244</v>
      </c>
      <c r="B73" s="270"/>
      <c r="C73" s="315">
        <v>6</v>
      </c>
      <c r="D73" s="212">
        <f t="shared" si="1"/>
        <v>1.2461059190031153E-3</v>
      </c>
    </row>
    <row r="74" spans="1:4" ht="13.5" customHeight="1" x14ac:dyDescent="0.2">
      <c r="A74" s="267" t="s">
        <v>249</v>
      </c>
      <c r="B74" s="270"/>
      <c r="C74" s="319">
        <v>5</v>
      </c>
      <c r="D74" s="212">
        <f t="shared" si="1"/>
        <v>1.0384215991692627E-3</v>
      </c>
    </row>
    <row r="75" spans="1:4" ht="13.5" customHeight="1" x14ac:dyDescent="0.2">
      <c r="A75" s="267" t="s">
        <v>242</v>
      </c>
      <c r="B75" s="270"/>
      <c r="C75" s="317">
        <v>4</v>
      </c>
      <c r="D75" s="212">
        <f t="shared" si="1"/>
        <v>8.3073727933541017E-4</v>
      </c>
    </row>
    <row r="76" spans="1:4" ht="13.5" customHeight="1" x14ac:dyDescent="0.2">
      <c r="A76" s="267" t="s">
        <v>133</v>
      </c>
      <c r="B76" s="270"/>
      <c r="C76" s="315">
        <v>4</v>
      </c>
      <c r="D76" s="212">
        <f t="shared" si="1"/>
        <v>8.3073727933541017E-4</v>
      </c>
    </row>
    <row r="77" spans="1:4" ht="13.5" customHeight="1" x14ac:dyDescent="0.2">
      <c r="A77" s="267" t="s">
        <v>372</v>
      </c>
      <c r="B77" s="270"/>
      <c r="C77" s="315">
        <v>4</v>
      </c>
      <c r="D77" s="212">
        <f t="shared" si="1"/>
        <v>8.3073727933541017E-4</v>
      </c>
    </row>
    <row r="78" spans="1:4" ht="13.5" customHeight="1" x14ac:dyDescent="0.2">
      <c r="A78" s="267" t="s">
        <v>239</v>
      </c>
      <c r="B78" s="270"/>
      <c r="C78" s="315">
        <v>3</v>
      </c>
      <c r="D78" s="212">
        <f t="shared" si="1"/>
        <v>6.2305295950155766E-4</v>
      </c>
    </row>
    <row r="79" spans="1:4" ht="13.5" customHeight="1" x14ac:dyDescent="0.2">
      <c r="A79" s="267" t="s">
        <v>373</v>
      </c>
      <c r="B79" s="270"/>
      <c r="C79" s="315">
        <v>3</v>
      </c>
      <c r="D79" s="212">
        <f t="shared" si="1"/>
        <v>6.2305295950155766E-4</v>
      </c>
    </row>
    <row r="80" spans="1:4" ht="13.5" customHeight="1" x14ac:dyDescent="0.2">
      <c r="A80" s="267" t="s">
        <v>374</v>
      </c>
      <c r="B80" s="270"/>
      <c r="C80" s="315">
        <v>3</v>
      </c>
      <c r="D80" s="212">
        <f t="shared" si="1"/>
        <v>6.2305295950155766E-4</v>
      </c>
    </row>
    <row r="81" spans="1:4" ht="13.5" customHeight="1" x14ac:dyDescent="0.2">
      <c r="A81" s="267" t="s">
        <v>238</v>
      </c>
      <c r="B81" s="270"/>
      <c r="C81" s="315">
        <v>3</v>
      </c>
      <c r="D81" s="212">
        <f t="shared" si="1"/>
        <v>6.2305295950155766E-4</v>
      </c>
    </row>
    <row r="82" spans="1:4" ht="13.5" customHeight="1" x14ac:dyDescent="0.2">
      <c r="A82" s="267" t="s">
        <v>212</v>
      </c>
      <c r="B82" s="270"/>
      <c r="C82" s="315">
        <v>2</v>
      </c>
      <c r="D82" s="212">
        <f t="shared" si="1"/>
        <v>4.1536863966770509E-4</v>
      </c>
    </row>
    <row r="83" spans="1:4" ht="13.5" customHeight="1" x14ac:dyDescent="0.2">
      <c r="A83" s="267" t="s">
        <v>252</v>
      </c>
      <c r="B83" s="270"/>
      <c r="C83" s="316">
        <v>2</v>
      </c>
      <c r="D83" s="212">
        <f t="shared" si="1"/>
        <v>4.1536863966770509E-4</v>
      </c>
    </row>
    <row r="84" spans="1:4" ht="13.5" customHeight="1" x14ac:dyDescent="0.2">
      <c r="A84" s="267" t="s">
        <v>354</v>
      </c>
      <c r="B84" s="270"/>
      <c r="C84" s="317">
        <v>2</v>
      </c>
      <c r="D84" s="212">
        <f t="shared" si="1"/>
        <v>4.1536863966770509E-4</v>
      </c>
    </row>
    <row r="85" spans="1:4" ht="13.5" customHeight="1" x14ac:dyDescent="0.2">
      <c r="A85" s="267" t="s">
        <v>355</v>
      </c>
      <c r="B85" s="270"/>
      <c r="C85" s="319">
        <v>2</v>
      </c>
      <c r="D85" s="212">
        <f t="shared" si="1"/>
        <v>4.1536863966770509E-4</v>
      </c>
    </row>
    <row r="86" spans="1:4" ht="13.5" customHeight="1" x14ac:dyDescent="0.2">
      <c r="A86" s="267" t="s">
        <v>357</v>
      </c>
      <c r="B86" s="270"/>
      <c r="C86" s="317">
        <v>1</v>
      </c>
      <c r="D86" s="212">
        <f t="shared" si="1"/>
        <v>2.0768431983385254E-4</v>
      </c>
    </row>
    <row r="87" spans="1:4" ht="13.5" customHeight="1" x14ac:dyDescent="0.2">
      <c r="A87" s="267" t="s">
        <v>375</v>
      </c>
      <c r="B87" s="270"/>
      <c r="C87" s="317">
        <v>1</v>
      </c>
      <c r="D87" s="212">
        <f t="shared" si="1"/>
        <v>2.0768431983385254E-4</v>
      </c>
    </row>
    <row r="88" spans="1:4" ht="13.5" customHeight="1" x14ac:dyDescent="0.2">
      <c r="A88" s="267"/>
      <c r="B88" s="270"/>
      <c r="C88" s="315"/>
      <c r="D88" s="212"/>
    </row>
    <row r="89" spans="1:4" ht="13.5" customHeight="1" x14ac:dyDescent="0.2">
      <c r="A89" s="267"/>
      <c r="B89" s="270"/>
      <c r="C89" s="317"/>
      <c r="D89" s="212"/>
    </row>
    <row r="90" spans="1:4" ht="13.5" customHeight="1" x14ac:dyDescent="0.2">
      <c r="A90" s="267"/>
      <c r="B90" s="270"/>
      <c r="C90" s="317"/>
      <c r="D90" s="212"/>
    </row>
    <row r="91" spans="1:4" x14ac:dyDescent="0.2">
      <c r="A91" s="267"/>
      <c r="B91" s="270"/>
      <c r="C91" s="317"/>
      <c r="D91" s="212"/>
    </row>
    <row r="92" spans="1:4" ht="13.5" customHeight="1" x14ac:dyDescent="0.2">
      <c r="A92" s="267"/>
      <c r="B92" s="270"/>
      <c r="C92" s="315"/>
      <c r="D92" s="212"/>
    </row>
    <row r="93" spans="1:4" ht="13.5" customHeight="1" x14ac:dyDescent="0.2">
      <c r="A93" s="267"/>
      <c r="B93" s="271"/>
      <c r="C93" s="317"/>
      <c r="D93" s="212"/>
    </row>
    <row r="94" spans="1:4" x14ac:dyDescent="0.2">
      <c r="A94" s="267"/>
      <c r="B94" s="271"/>
      <c r="C94" s="317"/>
      <c r="D94" s="212"/>
    </row>
    <row r="95" spans="1:4" x14ac:dyDescent="0.2">
      <c r="A95" s="267"/>
      <c r="B95" s="271"/>
      <c r="C95" s="315"/>
      <c r="D95" s="212"/>
    </row>
    <row r="96" spans="1:4" x14ac:dyDescent="0.2">
      <c r="A96" s="267"/>
      <c r="B96" s="271"/>
      <c r="C96" s="315"/>
      <c r="D96" s="212"/>
    </row>
    <row r="97" spans="1:4" x14ac:dyDescent="0.2">
      <c r="A97" s="267"/>
      <c r="B97" s="271"/>
      <c r="C97" s="315"/>
      <c r="D97" s="212"/>
    </row>
    <row r="98" spans="1:4" x14ac:dyDescent="0.2">
      <c r="A98" s="267"/>
      <c r="B98" s="271"/>
      <c r="C98" s="315"/>
      <c r="D98" s="212"/>
    </row>
    <row r="99" spans="1:4" x14ac:dyDescent="0.2">
      <c r="A99" s="267"/>
      <c r="B99" s="271"/>
      <c r="C99" s="315"/>
      <c r="D99" s="212"/>
    </row>
    <row r="100" spans="1:4" x14ac:dyDescent="0.2">
      <c r="A100" s="267"/>
      <c r="B100" s="271"/>
      <c r="C100" s="315"/>
      <c r="D100" s="212"/>
    </row>
    <row r="101" spans="1:4" x14ac:dyDescent="0.2">
      <c r="A101" s="267"/>
      <c r="B101" s="271"/>
      <c r="C101" s="317"/>
      <c r="D101" s="212"/>
    </row>
    <row r="102" spans="1:4" customFormat="1" ht="13.5" thickBot="1" x14ac:dyDescent="0.25">
      <c r="A102" s="276" t="s">
        <v>2</v>
      </c>
      <c r="B102" s="271"/>
      <c r="C102" s="275">
        <f>SUM(C64:C101,C6:C52)</f>
        <v>4815</v>
      </c>
      <c r="D102" s="213">
        <f>SUM(D64:D101,D6:D52)</f>
        <v>1.0000000000000002</v>
      </c>
    </row>
    <row r="103" spans="1:4" customFormat="1" x14ac:dyDescent="0.2">
      <c r="A103" s="337"/>
      <c r="B103" s="13"/>
      <c r="C103" s="298"/>
      <c r="D103" s="321"/>
    </row>
    <row r="104" spans="1:4" customFormat="1" x14ac:dyDescent="0.2">
      <c r="A104" s="337"/>
      <c r="B104" s="13"/>
      <c r="C104" s="298"/>
      <c r="D104" s="321"/>
    </row>
    <row r="105" spans="1:4" customFormat="1" x14ac:dyDescent="0.2">
      <c r="A105" s="337"/>
      <c r="B105" s="13"/>
      <c r="C105" s="298"/>
      <c r="D105" s="321"/>
    </row>
    <row r="106" spans="1:4" customFormat="1" x14ac:dyDescent="0.2">
      <c r="A106" s="337"/>
      <c r="B106" s="13"/>
      <c r="C106" s="298"/>
      <c r="D106" s="321"/>
    </row>
    <row r="107" spans="1:4" customFormat="1" x14ac:dyDescent="0.2">
      <c r="A107" s="337"/>
      <c r="B107" s="13"/>
      <c r="C107" s="298"/>
      <c r="D107" s="321"/>
    </row>
    <row r="108" spans="1:4" customFormat="1" x14ac:dyDescent="0.2">
      <c r="A108" s="320"/>
      <c r="B108" s="13"/>
      <c r="C108" s="298"/>
      <c r="D108" s="321"/>
    </row>
    <row r="109" spans="1:4" customFormat="1" x14ac:dyDescent="0.2">
      <c r="A109" s="320"/>
      <c r="B109" s="13"/>
      <c r="C109" s="298"/>
      <c r="D109" s="321"/>
    </row>
    <row r="110" spans="1:4" customFormat="1" x14ac:dyDescent="0.2">
      <c r="A110" s="320"/>
      <c r="B110" s="13"/>
      <c r="C110" s="298"/>
      <c r="D110" s="321"/>
    </row>
    <row r="111" spans="1:4" customFormat="1" x14ac:dyDescent="0.2">
      <c r="A111" s="13"/>
      <c r="B111" s="13"/>
      <c r="C111" s="22"/>
      <c r="D111" s="22"/>
    </row>
    <row r="112" spans="1:4" x14ac:dyDescent="0.2">
      <c r="A112" s="13"/>
      <c r="B112" s="13"/>
      <c r="C112" s="13"/>
      <c r="D112" s="13"/>
    </row>
    <row r="113" spans="1:4" customFormat="1" ht="4.5" customHeight="1" x14ac:dyDescent="0.2">
      <c r="A113" s="215"/>
      <c r="B113" s="215"/>
      <c r="C113" s="215"/>
      <c r="D113" s="215"/>
    </row>
    <row r="114" spans="1:4" customFormat="1" ht="15.75" thickBot="1" x14ac:dyDescent="0.3">
      <c r="A114" s="356">
        <v>42961</v>
      </c>
      <c r="B114" s="226"/>
      <c r="C114" s="223"/>
      <c r="D114" s="250" t="s">
        <v>275</v>
      </c>
    </row>
  </sheetData>
  <mergeCells count="2">
    <mergeCell ref="C4:D4"/>
    <mergeCell ref="C62:D62"/>
  </mergeCells>
  <phoneticPr fontId="0" type="noConversion"/>
  <printOptions horizontalCentered="1"/>
  <pageMargins left="1" right="1" top="0.5" bottom="0.5" header="0.5" footer="0.5"/>
  <pageSetup scale="97" firstPageNumber="8" orientation="portrait" r:id="rId1"/>
  <headerFooter alignWithMargins="0">
    <oddFooter xml:space="preserve">&amp;C&amp;P-2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2"/>
  <sheetViews>
    <sheetView zoomScaleNormal="100" workbookViewId="0">
      <selection activeCell="D41" sqref="D41"/>
    </sheetView>
  </sheetViews>
  <sheetFormatPr defaultRowHeight="12.75" x14ac:dyDescent="0.2"/>
  <cols>
    <col min="1" max="1" width="29.7109375" customWidth="1"/>
    <col min="2" max="2" width="8.7109375" style="53" customWidth="1"/>
    <col min="3" max="4" width="8.7109375" customWidth="1"/>
    <col min="5" max="5" width="8.7109375" style="52" customWidth="1"/>
    <col min="6" max="8" width="8.7109375" customWidth="1"/>
  </cols>
  <sheetData>
    <row r="1" spans="1:10" ht="4.5" customHeight="1" x14ac:dyDescent="0.2">
      <c r="A1" s="215"/>
      <c r="B1" s="215"/>
      <c r="C1" s="215"/>
      <c r="D1" s="215"/>
      <c r="E1" s="215"/>
      <c r="F1" s="215"/>
      <c r="G1" s="215"/>
      <c r="H1" s="215"/>
    </row>
    <row r="2" spans="1:10" ht="15.75" x14ac:dyDescent="0.25">
      <c r="A2" s="277"/>
      <c r="B2" s="278" t="s">
        <v>198</v>
      </c>
      <c r="C2" s="219"/>
      <c r="D2" s="219"/>
      <c r="E2" s="219"/>
      <c r="F2" s="219"/>
      <c r="G2" s="219"/>
      <c r="H2" s="219"/>
    </row>
    <row r="3" spans="1:10" s="117" customFormat="1" ht="4.1500000000000004" customHeight="1" thickBot="1" x14ac:dyDescent="0.3">
      <c r="A3" s="235"/>
      <c r="B3" s="236"/>
      <c r="C3" s="228"/>
      <c r="D3" s="228"/>
      <c r="E3" s="228"/>
      <c r="F3" s="228"/>
      <c r="G3" s="228"/>
      <c r="H3" s="228"/>
      <c r="J3"/>
    </row>
    <row r="4" spans="1:10" s="454" customFormat="1" ht="21.6" customHeight="1" x14ac:dyDescent="0.2">
      <c r="A4" s="450"/>
      <c r="B4" s="451" t="s">
        <v>152</v>
      </c>
      <c r="C4" s="452" t="s">
        <v>328</v>
      </c>
      <c r="D4" s="453" t="s">
        <v>13</v>
      </c>
      <c r="E4" s="452" t="s">
        <v>327</v>
      </c>
      <c r="F4" s="453" t="s">
        <v>13</v>
      </c>
      <c r="G4" s="453" t="s">
        <v>48</v>
      </c>
      <c r="H4" s="453" t="s">
        <v>50</v>
      </c>
    </row>
    <row r="5" spans="1:10" s="454" customFormat="1" ht="12" x14ac:dyDescent="0.2">
      <c r="A5" s="455" t="s">
        <v>138</v>
      </c>
      <c r="B5" s="456" t="s">
        <v>60</v>
      </c>
      <c r="C5" s="188">
        <v>190</v>
      </c>
      <c r="D5" s="457">
        <f>C5/$C$52</f>
        <v>4.0965933592065545E-2</v>
      </c>
      <c r="E5" s="188">
        <v>181</v>
      </c>
      <c r="F5" s="457">
        <f>E5/$E$52</f>
        <v>4.2329279700654816E-2</v>
      </c>
      <c r="G5" s="458">
        <f>E5-C5</f>
        <v>-9</v>
      </c>
      <c r="H5" s="459">
        <f>(E5/C5)-1</f>
        <v>-4.7368421052631615E-2</v>
      </c>
    </row>
    <row r="6" spans="1:10" s="454" customFormat="1" ht="12" x14ac:dyDescent="0.2">
      <c r="A6" s="455" t="s">
        <v>139</v>
      </c>
      <c r="B6" s="456" t="s">
        <v>61</v>
      </c>
      <c r="C6" s="188">
        <v>82</v>
      </c>
      <c r="D6" s="457">
        <f t="shared" ref="D6:D43" si="0">C6/$C$52</f>
        <v>1.7680034497628287E-2</v>
      </c>
      <c r="E6" s="188">
        <v>74</v>
      </c>
      <c r="F6" s="457">
        <f t="shared" ref="F6:F43" si="1">E6/$E$52</f>
        <v>1.7305893358278764E-2</v>
      </c>
      <c r="G6" s="458">
        <f t="shared" ref="G6:G51" si="2">E6-C6</f>
        <v>-8</v>
      </c>
      <c r="H6" s="459">
        <f t="shared" ref="H6:H51" si="3">(E6/C6)-1</f>
        <v>-9.7560975609756073E-2</v>
      </c>
    </row>
    <row r="7" spans="1:10" s="454" customFormat="1" ht="12" x14ac:dyDescent="0.2">
      <c r="A7" s="455" t="s">
        <v>93</v>
      </c>
      <c r="B7" s="456" t="s">
        <v>62</v>
      </c>
      <c r="C7" s="188">
        <v>169</v>
      </c>
      <c r="D7" s="457">
        <f t="shared" si="0"/>
        <v>3.6438119879258303E-2</v>
      </c>
      <c r="E7" s="188">
        <v>176</v>
      </c>
      <c r="F7" s="457">
        <f t="shared" si="1"/>
        <v>4.11599625818522E-2</v>
      </c>
      <c r="G7" s="458">
        <f t="shared" si="2"/>
        <v>7</v>
      </c>
      <c r="H7" s="459">
        <f t="shared" si="3"/>
        <v>4.1420118343195256E-2</v>
      </c>
    </row>
    <row r="8" spans="1:10" s="454" customFormat="1" ht="12" x14ac:dyDescent="0.2">
      <c r="A8" s="455" t="s">
        <v>140</v>
      </c>
      <c r="B8" s="456" t="s">
        <v>63</v>
      </c>
      <c r="C8" s="188">
        <v>81</v>
      </c>
      <c r="D8" s="457">
        <f t="shared" si="0"/>
        <v>1.7464424320827943E-2</v>
      </c>
      <c r="E8" s="188">
        <v>105</v>
      </c>
      <c r="F8" s="457">
        <f>E8/$E$52</f>
        <v>2.4555659494855005E-2</v>
      </c>
      <c r="G8" s="458">
        <f t="shared" si="2"/>
        <v>24</v>
      </c>
      <c r="H8" s="459">
        <f t="shared" si="3"/>
        <v>0.29629629629629628</v>
      </c>
    </row>
    <row r="9" spans="1:10" s="454" customFormat="1" ht="12" x14ac:dyDescent="0.2">
      <c r="A9" s="455" t="s">
        <v>141</v>
      </c>
      <c r="B9" s="456" t="s">
        <v>64</v>
      </c>
      <c r="C9" s="188">
        <v>56</v>
      </c>
      <c r="D9" s="457">
        <f t="shared" si="0"/>
        <v>1.2074169900819319E-2</v>
      </c>
      <c r="E9" s="188">
        <v>65</v>
      </c>
      <c r="F9" s="457">
        <f t="shared" si="1"/>
        <v>1.5201122544434051E-2</v>
      </c>
      <c r="G9" s="458">
        <f t="shared" si="2"/>
        <v>9</v>
      </c>
      <c r="H9" s="459">
        <f t="shared" si="3"/>
        <v>0.16071428571428581</v>
      </c>
    </row>
    <row r="10" spans="1:10" s="454" customFormat="1" ht="12" x14ac:dyDescent="0.2">
      <c r="A10" s="455" t="s">
        <v>94</v>
      </c>
      <c r="B10" s="456" t="s">
        <v>65</v>
      </c>
      <c r="C10" s="188">
        <v>85</v>
      </c>
      <c r="D10" s="457">
        <f t="shared" si="0"/>
        <v>1.8326865028029323E-2</v>
      </c>
      <c r="E10" s="188">
        <v>60</v>
      </c>
      <c r="F10" s="457">
        <f t="shared" si="1"/>
        <v>1.4031805425631431E-2</v>
      </c>
      <c r="G10" s="458">
        <f t="shared" si="2"/>
        <v>-25</v>
      </c>
      <c r="H10" s="459">
        <f t="shared" si="3"/>
        <v>-0.29411764705882348</v>
      </c>
    </row>
    <row r="11" spans="1:10" s="454" customFormat="1" ht="12" x14ac:dyDescent="0.2">
      <c r="A11" s="455" t="s">
        <v>95</v>
      </c>
      <c r="B11" s="456" t="s">
        <v>66</v>
      </c>
      <c r="C11" s="188">
        <v>43</v>
      </c>
      <c r="D11" s="457">
        <f t="shared" si="0"/>
        <v>9.2712376024148332E-3</v>
      </c>
      <c r="E11" s="188">
        <v>57</v>
      </c>
      <c r="F11" s="457">
        <f t="shared" si="1"/>
        <v>1.333021515434986E-2</v>
      </c>
      <c r="G11" s="458">
        <f t="shared" si="2"/>
        <v>14</v>
      </c>
      <c r="H11" s="459">
        <f t="shared" si="3"/>
        <v>0.32558139534883712</v>
      </c>
    </row>
    <row r="12" spans="1:10" s="454" customFormat="1" ht="12" x14ac:dyDescent="0.2">
      <c r="A12" s="455" t="s">
        <v>217</v>
      </c>
      <c r="B12" s="456">
        <v>70047</v>
      </c>
      <c r="C12" s="188">
        <v>43</v>
      </c>
      <c r="D12" s="457">
        <f t="shared" si="0"/>
        <v>9.2712376024148332E-3</v>
      </c>
      <c r="E12" s="188">
        <v>46</v>
      </c>
      <c r="F12" s="457">
        <f t="shared" si="1"/>
        <v>1.0757717492984098E-2</v>
      </c>
      <c r="G12" s="458">
        <f t="shared" si="2"/>
        <v>3</v>
      </c>
      <c r="H12" s="459">
        <f t="shared" si="3"/>
        <v>6.9767441860465018E-2</v>
      </c>
    </row>
    <row r="13" spans="1:10" s="454" customFormat="1" ht="12" x14ac:dyDescent="0.2">
      <c r="A13" s="455" t="s">
        <v>96</v>
      </c>
      <c r="B13" s="456" t="s">
        <v>67</v>
      </c>
      <c r="C13" s="188">
        <v>60</v>
      </c>
      <c r="D13" s="457">
        <f t="shared" si="0"/>
        <v>1.2936610608020699E-2</v>
      </c>
      <c r="E13" s="188">
        <v>50</v>
      </c>
      <c r="F13" s="457">
        <f t="shared" si="1"/>
        <v>1.1693171188026192E-2</v>
      </c>
      <c r="G13" s="458">
        <f t="shared" si="2"/>
        <v>-10</v>
      </c>
      <c r="H13" s="459">
        <f t="shared" si="3"/>
        <v>-0.16666666666666663</v>
      </c>
    </row>
    <row r="14" spans="1:10" s="454" customFormat="1" ht="12" x14ac:dyDescent="0.2">
      <c r="A14" s="455" t="s">
        <v>142</v>
      </c>
      <c r="B14" s="456" t="s">
        <v>68</v>
      </c>
      <c r="C14" s="188">
        <v>216</v>
      </c>
      <c r="D14" s="457">
        <f t="shared" si="0"/>
        <v>4.6571798188874518E-2</v>
      </c>
      <c r="E14" s="188">
        <v>213</v>
      </c>
      <c r="F14" s="457">
        <f t="shared" si="1"/>
        <v>4.9812909260991578E-2</v>
      </c>
      <c r="G14" s="458">
        <f t="shared" si="2"/>
        <v>-3</v>
      </c>
      <c r="H14" s="459">
        <f t="shared" si="3"/>
        <v>-1.388888888888884E-2</v>
      </c>
    </row>
    <row r="15" spans="1:10" s="454" customFormat="1" ht="12" x14ac:dyDescent="0.2">
      <c r="A15" s="455" t="s">
        <v>97</v>
      </c>
      <c r="B15" s="456" t="s">
        <v>69</v>
      </c>
      <c r="C15" s="188">
        <v>244</v>
      </c>
      <c r="D15" s="457">
        <f t="shared" si="0"/>
        <v>5.2608883139284177E-2</v>
      </c>
      <c r="E15" s="188">
        <v>205</v>
      </c>
      <c r="F15" s="457">
        <f t="shared" si="1"/>
        <v>4.7942001870907393E-2</v>
      </c>
      <c r="G15" s="458">
        <f t="shared" si="2"/>
        <v>-39</v>
      </c>
      <c r="H15" s="459">
        <f t="shared" si="3"/>
        <v>-0.1598360655737705</v>
      </c>
    </row>
    <row r="16" spans="1:10" s="454" customFormat="1" ht="12" x14ac:dyDescent="0.2">
      <c r="A16" s="455" t="s">
        <v>98</v>
      </c>
      <c r="B16" s="456" t="s">
        <v>70</v>
      </c>
      <c r="C16" s="188">
        <v>65</v>
      </c>
      <c r="D16" s="457">
        <f t="shared" si="0"/>
        <v>1.4014661492022424E-2</v>
      </c>
      <c r="E16" s="188">
        <v>54</v>
      </c>
      <c r="F16" s="457">
        <f t="shared" si="1"/>
        <v>1.2628624883068288E-2</v>
      </c>
      <c r="G16" s="458">
        <f t="shared" si="2"/>
        <v>-11</v>
      </c>
      <c r="H16" s="459">
        <f t="shared" si="3"/>
        <v>-0.16923076923076918</v>
      </c>
    </row>
    <row r="17" spans="1:8" s="454" customFormat="1" ht="12" x14ac:dyDescent="0.2">
      <c r="A17" s="455" t="s">
        <v>99</v>
      </c>
      <c r="B17" s="456" t="s">
        <v>71</v>
      </c>
      <c r="C17" s="188">
        <v>221</v>
      </c>
      <c r="D17" s="457">
        <f t="shared" si="0"/>
        <v>4.7649849072876241E-2</v>
      </c>
      <c r="E17" s="188">
        <v>206</v>
      </c>
      <c r="F17" s="457">
        <f t="shared" si="1"/>
        <v>4.8175865294667913E-2</v>
      </c>
      <c r="G17" s="458">
        <f t="shared" si="2"/>
        <v>-15</v>
      </c>
      <c r="H17" s="459">
        <f t="shared" si="3"/>
        <v>-6.7873303167420795E-2</v>
      </c>
    </row>
    <row r="18" spans="1:8" s="454" customFormat="1" ht="12" x14ac:dyDescent="0.2">
      <c r="A18" s="455" t="s">
        <v>100</v>
      </c>
      <c r="B18" s="456" t="s">
        <v>72</v>
      </c>
      <c r="C18" s="188">
        <v>116</v>
      </c>
      <c r="D18" s="457">
        <f t="shared" si="0"/>
        <v>2.5010780508840019E-2</v>
      </c>
      <c r="E18" s="188">
        <v>107</v>
      </c>
      <c r="F18" s="457">
        <f t="shared" si="1"/>
        <v>2.5023386342376053E-2</v>
      </c>
      <c r="G18" s="458">
        <f t="shared" si="2"/>
        <v>-9</v>
      </c>
      <c r="H18" s="459">
        <f t="shared" si="3"/>
        <v>-7.7586206896551713E-2</v>
      </c>
    </row>
    <row r="19" spans="1:8" s="454" customFormat="1" ht="12" x14ac:dyDescent="0.2">
      <c r="A19" s="455" t="s">
        <v>285</v>
      </c>
      <c r="B19" s="456">
        <v>70070</v>
      </c>
      <c r="C19" s="188">
        <v>38</v>
      </c>
      <c r="D19" s="457">
        <f t="shared" si="0"/>
        <v>8.1931867184131084E-3</v>
      </c>
      <c r="E19" s="188">
        <v>43</v>
      </c>
      <c r="F19" s="457">
        <f t="shared" si="1"/>
        <v>1.0056127221702526E-2</v>
      </c>
      <c r="G19" s="458">
        <f t="shared" si="2"/>
        <v>5</v>
      </c>
      <c r="H19" s="459">
        <f t="shared" si="3"/>
        <v>0.13157894736842102</v>
      </c>
    </row>
    <row r="20" spans="1:8" s="454" customFormat="1" ht="12" x14ac:dyDescent="0.2">
      <c r="A20" s="455" t="s">
        <v>101</v>
      </c>
      <c r="B20" s="456" t="s">
        <v>73</v>
      </c>
      <c r="C20" s="188">
        <v>247</v>
      </c>
      <c r="D20" s="457">
        <f t="shared" si="0"/>
        <v>5.3255713669685206E-2</v>
      </c>
      <c r="E20" s="188">
        <v>249</v>
      </c>
      <c r="F20" s="457">
        <f t="shared" si="1"/>
        <v>5.8231992516370443E-2</v>
      </c>
      <c r="G20" s="458">
        <f t="shared" si="2"/>
        <v>2</v>
      </c>
      <c r="H20" s="459">
        <f t="shared" si="3"/>
        <v>8.0971659919029104E-3</v>
      </c>
    </row>
    <row r="21" spans="1:8" s="454" customFormat="1" ht="12" x14ac:dyDescent="0.2">
      <c r="A21" s="455" t="s">
        <v>286</v>
      </c>
      <c r="B21" s="456">
        <v>70087</v>
      </c>
      <c r="C21" s="188">
        <v>26</v>
      </c>
      <c r="D21" s="457">
        <f t="shared" si="0"/>
        <v>5.6058645968089698E-3</v>
      </c>
      <c r="E21" s="188">
        <v>30</v>
      </c>
      <c r="F21" s="457">
        <f t="shared" si="1"/>
        <v>7.0159027128157154E-3</v>
      </c>
      <c r="G21" s="458">
        <f t="shared" si="2"/>
        <v>4</v>
      </c>
      <c r="H21" s="459">
        <f t="shared" si="3"/>
        <v>0.15384615384615374</v>
      </c>
    </row>
    <row r="22" spans="1:8" s="454" customFormat="1" ht="12" x14ac:dyDescent="0.2">
      <c r="A22" s="455" t="s">
        <v>102</v>
      </c>
      <c r="B22" s="456" t="s">
        <v>74</v>
      </c>
      <c r="C22" s="188">
        <v>128</v>
      </c>
      <c r="D22" s="457">
        <f t="shared" si="0"/>
        <v>2.7598102630444158E-2</v>
      </c>
      <c r="E22" s="188">
        <v>112</v>
      </c>
      <c r="F22" s="457">
        <f t="shared" si="1"/>
        <v>2.6192703461178673E-2</v>
      </c>
      <c r="G22" s="458">
        <f t="shared" si="2"/>
        <v>-16</v>
      </c>
      <c r="H22" s="459">
        <f t="shared" si="3"/>
        <v>-0.125</v>
      </c>
    </row>
    <row r="23" spans="1:8" s="454" customFormat="1" ht="12" x14ac:dyDescent="0.2">
      <c r="A23" s="455" t="s">
        <v>103</v>
      </c>
      <c r="B23" s="456" t="s">
        <v>75</v>
      </c>
      <c r="C23" s="188">
        <v>104</v>
      </c>
      <c r="D23" s="457">
        <f t="shared" si="0"/>
        <v>2.2423458387235879E-2</v>
      </c>
      <c r="E23" s="188">
        <v>89</v>
      </c>
      <c r="F23" s="457">
        <f t="shared" si="1"/>
        <v>2.0813844714686624E-2</v>
      </c>
      <c r="G23" s="458">
        <f t="shared" si="2"/>
        <v>-15</v>
      </c>
      <c r="H23" s="459">
        <f t="shared" si="3"/>
        <v>-0.14423076923076927</v>
      </c>
    </row>
    <row r="24" spans="1:8" s="454" customFormat="1" ht="12" x14ac:dyDescent="0.2">
      <c r="A24" s="455" t="s">
        <v>104</v>
      </c>
      <c r="B24" s="456" t="s">
        <v>76</v>
      </c>
      <c r="C24" s="188">
        <v>93</v>
      </c>
      <c r="D24" s="457">
        <f t="shared" si="0"/>
        <v>2.0051746442432083E-2</v>
      </c>
      <c r="E24" s="188">
        <v>79</v>
      </c>
      <c r="F24" s="457">
        <f t="shared" si="1"/>
        <v>1.8475210477081384E-2</v>
      </c>
      <c r="G24" s="458">
        <f t="shared" si="2"/>
        <v>-14</v>
      </c>
      <c r="H24" s="459">
        <f t="shared" si="3"/>
        <v>-0.15053763440860213</v>
      </c>
    </row>
    <row r="25" spans="1:8" s="454" customFormat="1" ht="12" x14ac:dyDescent="0.2">
      <c r="A25" s="455" t="s">
        <v>143</v>
      </c>
      <c r="B25" s="456" t="s">
        <v>77</v>
      </c>
      <c r="C25" s="188">
        <v>37</v>
      </c>
      <c r="D25" s="457">
        <f t="shared" si="0"/>
        <v>7.9775765416127634E-3</v>
      </c>
      <c r="E25" s="188">
        <v>36</v>
      </c>
      <c r="F25" s="457">
        <f t="shared" si="1"/>
        <v>8.4190832553788595E-3</v>
      </c>
      <c r="G25" s="458">
        <f t="shared" si="2"/>
        <v>-1</v>
      </c>
      <c r="H25" s="459">
        <f t="shared" si="3"/>
        <v>-2.7027027027026973E-2</v>
      </c>
    </row>
    <row r="26" spans="1:8" s="454" customFormat="1" ht="12" x14ac:dyDescent="0.2">
      <c r="A26" s="455" t="s">
        <v>105</v>
      </c>
      <c r="B26" s="456" t="s">
        <v>78</v>
      </c>
      <c r="C26" s="188">
        <v>120</v>
      </c>
      <c r="D26" s="457">
        <f t="shared" si="0"/>
        <v>2.5873221216041398E-2</v>
      </c>
      <c r="E26" s="188">
        <v>115</v>
      </c>
      <c r="F26" s="457">
        <f t="shared" si="1"/>
        <v>2.6894293732460245E-2</v>
      </c>
      <c r="G26" s="458">
        <f t="shared" si="2"/>
        <v>-5</v>
      </c>
      <c r="H26" s="459">
        <f t="shared" si="3"/>
        <v>-4.166666666666663E-2</v>
      </c>
    </row>
    <row r="27" spans="1:8" s="454" customFormat="1" ht="12" x14ac:dyDescent="0.2">
      <c r="A27" s="455" t="s">
        <v>106</v>
      </c>
      <c r="B27" s="456" t="s">
        <v>79</v>
      </c>
      <c r="C27" s="188">
        <v>89</v>
      </c>
      <c r="D27" s="457">
        <f t="shared" si="0"/>
        <v>1.9189305735230703E-2</v>
      </c>
      <c r="E27" s="188">
        <v>95</v>
      </c>
      <c r="F27" s="457">
        <f t="shared" si="1"/>
        <v>2.2217025257249765E-2</v>
      </c>
      <c r="G27" s="458">
        <f t="shared" si="2"/>
        <v>6</v>
      </c>
      <c r="H27" s="459">
        <f t="shared" si="3"/>
        <v>6.7415730337078594E-2</v>
      </c>
    </row>
    <row r="28" spans="1:8" s="454" customFormat="1" ht="12" x14ac:dyDescent="0.2">
      <c r="A28" s="455" t="s">
        <v>107</v>
      </c>
      <c r="B28" s="456" t="s">
        <v>80</v>
      </c>
      <c r="C28" s="188">
        <v>174</v>
      </c>
      <c r="D28" s="457">
        <f t="shared" si="0"/>
        <v>3.7516170763260026E-2</v>
      </c>
      <c r="E28" s="188">
        <v>172</v>
      </c>
      <c r="F28" s="457">
        <f t="shared" si="1"/>
        <v>4.0224508886810104E-2</v>
      </c>
      <c r="G28" s="458">
        <f t="shared" si="2"/>
        <v>-2</v>
      </c>
      <c r="H28" s="459">
        <f t="shared" si="3"/>
        <v>-1.1494252873563204E-2</v>
      </c>
    </row>
    <row r="29" spans="1:8" s="454" customFormat="1" ht="12" x14ac:dyDescent="0.2">
      <c r="A29" s="455" t="s">
        <v>108</v>
      </c>
      <c r="B29" s="456" t="s">
        <v>81</v>
      </c>
      <c r="C29" s="188">
        <v>49</v>
      </c>
      <c r="D29" s="457">
        <f t="shared" si="0"/>
        <v>1.0564898663216905E-2</v>
      </c>
      <c r="E29" s="188">
        <v>35</v>
      </c>
      <c r="F29" s="457">
        <f t="shared" si="1"/>
        <v>8.1852198316183355E-3</v>
      </c>
      <c r="G29" s="458">
        <f t="shared" si="2"/>
        <v>-14</v>
      </c>
      <c r="H29" s="459">
        <f t="shared" si="3"/>
        <v>-0.2857142857142857</v>
      </c>
    </row>
    <row r="30" spans="1:8" s="454" customFormat="1" ht="12" x14ac:dyDescent="0.2">
      <c r="A30" s="455" t="s">
        <v>109</v>
      </c>
      <c r="B30" s="456" t="s">
        <v>82</v>
      </c>
      <c r="C30" s="188">
        <v>201</v>
      </c>
      <c r="D30" s="457">
        <f t="shared" si="0"/>
        <v>4.3337645536869342E-2</v>
      </c>
      <c r="E30" s="188">
        <v>171</v>
      </c>
      <c r="F30" s="457">
        <f t="shared" si="1"/>
        <v>3.9990645463049576E-2</v>
      </c>
      <c r="G30" s="458">
        <f t="shared" si="2"/>
        <v>-30</v>
      </c>
      <c r="H30" s="459">
        <f t="shared" si="3"/>
        <v>-0.14925373134328357</v>
      </c>
    </row>
    <row r="31" spans="1:8" s="454" customFormat="1" ht="12" x14ac:dyDescent="0.2">
      <c r="A31" s="455" t="s">
        <v>144</v>
      </c>
      <c r="B31" s="456" t="s">
        <v>83</v>
      </c>
      <c r="C31" s="188">
        <v>119</v>
      </c>
      <c r="D31" s="457">
        <f t="shared" si="0"/>
        <v>2.5657611039241052E-2</v>
      </c>
      <c r="E31" s="188">
        <v>117</v>
      </c>
      <c r="F31" s="457">
        <f t="shared" si="1"/>
        <v>2.7362020579981289E-2</v>
      </c>
      <c r="G31" s="458">
        <f t="shared" si="2"/>
        <v>-2</v>
      </c>
      <c r="H31" s="459">
        <f t="shared" si="3"/>
        <v>-1.6806722689075682E-2</v>
      </c>
    </row>
    <row r="32" spans="1:8" s="454" customFormat="1" ht="12" x14ac:dyDescent="0.2">
      <c r="A32" s="455" t="s">
        <v>110</v>
      </c>
      <c r="B32" s="456" t="s">
        <v>84</v>
      </c>
      <c r="C32" s="188">
        <v>71</v>
      </c>
      <c r="D32" s="457">
        <f t="shared" si="0"/>
        <v>1.5308322552824494E-2</v>
      </c>
      <c r="E32" s="188">
        <v>70</v>
      </c>
      <c r="F32" s="457">
        <f t="shared" si="1"/>
        <v>1.6370439663236671E-2</v>
      </c>
      <c r="G32" s="458">
        <f t="shared" si="2"/>
        <v>-1</v>
      </c>
      <c r="H32" s="459">
        <f t="shared" si="3"/>
        <v>-1.4084507042253502E-2</v>
      </c>
    </row>
    <row r="33" spans="1:8" s="454" customFormat="1" ht="12" x14ac:dyDescent="0.2">
      <c r="A33" s="455" t="s">
        <v>111</v>
      </c>
      <c r="B33" s="456" t="s">
        <v>85</v>
      </c>
      <c r="C33" s="188">
        <v>58</v>
      </c>
      <c r="D33" s="457">
        <f t="shared" si="0"/>
        <v>1.2505390254420009E-2</v>
      </c>
      <c r="E33" s="188">
        <v>80</v>
      </c>
      <c r="F33" s="457">
        <f t="shared" si="1"/>
        <v>1.8709073900841908E-2</v>
      </c>
      <c r="G33" s="458">
        <f t="shared" si="2"/>
        <v>22</v>
      </c>
      <c r="H33" s="459">
        <f t="shared" si="3"/>
        <v>0.3793103448275863</v>
      </c>
    </row>
    <row r="34" spans="1:8" s="454" customFormat="1" ht="12" x14ac:dyDescent="0.2">
      <c r="A34" s="455" t="s">
        <v>112</v>
      </c>
      <c r="B34" s="456" t="s">
        <v>86</v>
      </c>
      <c r="C34" s="188">
        <v>161</v>
      </c>
      <c r="D34" s="457">
        <f t="shared" si="0"/>
        <v>3.4713238464855543E-2</v>
      </c>
      <c r="E34" s="188">
        <v>165</v>
      </c>
      <c r="F34" s="457">
        <f t="shared" si="1"/>
        <v>3.8587464920486439E-2</v>
      </c>
      <c r="G34" s="458">
        <f t="shared" si="2"/>
        <v>4</v>
      </c>
      <c r="H34" s="459">
        <f t="shared" si="3"/>
        <v>2.4844720496894457E-2</v>
      </c>
    </row>
    <row r="35" spans="1:8" s="454" customFormat="1" ht="12" x14ac:dyDescent="0.2">
      <c r="A35" s="455" t="s">
        <v>145</v>
      </c>
      <c r="B35" s="456" t="s">
        <v>87</v>
      </c>
      <c r="C35" s="188">
        <v>152</v>
      </c>
      <c r="D35" s="457">
        <f t="shared" si="0"/>
        <v>3.2772746873652434E-2</v>
      </c>
      <c r="E35" s="188">
        <v>121</v>
      </c>
      <c r="F35" s="457">
        <f t="shared" si="1"/>
        <v>2.8297474275023386E-2</v>
      </c>
      <c r="G35" s="458">
        <f t="shared" si="2"/>
        <v>-31</v>
      </c>
      <c r="H35" s="459">
        <f t="shared" si="3"/>
        <v>-0.20394736842105265</v>
      </c>
    </row>
    <row r="36" spans="1:8" s="454" customFormat="1" ht="12" x14ac:dyDescent="0.2">
      <c r="A36" s="455" t="s">
        <v>146</v>
      </c>
      <c r="B36" s="456" t="s">
        <v>88</v>
      </c>
      <c r="C36" s="188">
        <v>112</v>
      </c>
      <c r="D36" s="457">
        <f t="shared" si="0"/>
        <v>2.4148339801638639E-2</v>
      </c>
      <c r="E36" s="188">
        <v>106</v>
      </c>
      <c r="F36" s="457">
        <f t="shared" si="1"/>
        <v>2.4789522918615529E-2</v>
      </c>
      <c r="G36" s="458">
        <f t="shared" si="2"/>
        <v>-6</v>
      </c>
      <c r="H36" s="459">
        <f t="shared" si="3"/>
        <v>-5.3571428571428603E-2</v>
      </c>
    </row>
    <row r="37" spans="1:8" s="454" customFormat="1" ht="12" x14ac:dyDescent="0.2">
      <c r="A37" s="455" t="s">
        <v>113</v>
      </c>
      <c r="B37" s="456">
        <v>70129</v>
      </c>
      <c r="C37" s="188">
        <v>33</v>
      </c>
      <c r="D37" s="457">
        <f t="shared" si="0"/>
        <v>7.1151358344113845E-3</v>
      </c>
      <c r="E37" s="188">
        <v>28</v>
      </c>
      <c r="F37" s="457">
        <f t="shared" si="1"/>
        <v>6.5481758652946682E-3</v>
      </c>
      <c r="G37" s="458">
        <f t="shared" si="2"/>
        <v>-5</v>
      </c>
      <c r="H37" s="459">
        <f t="shared" si="3"/>
        <v>-0.15151515151515149</v>
      </c>
    </row>
    <row r="38" spans="1:8" s="454" customFormat="1" ht="12" x14ac:dyDescent="0.2">
      <c r="A38" s="455" t="s">
        <v>147</v>
      </c>
      <c r="B38" s="456" t="s">
        <v>89</v>
      </c>
      <c r="C38" s="188">
        <v>49</v>
      </c>
      <c r="D38" s="457">
        <f t="shared" si="0"/>
        <v>1.0564898663216905E-2</v>
      </c>
      <c r="E38" s="188">
        <v>43</v>
      </c>
      <c r="F38" s="457">
        <f t="shared" si="1"/>
        <v>1.0056127221702526E-2</v>
      </c>
      <c r="G38" s="458">
        <f t="shared" si="2"/>
        <v>-6</v>
      </c>
      <c r="H38" s="459">
        <f t="shared" si="3"/>
        <v>-0.12244897959183676</v>
      </c>
    </row>
    <row r="39" spans="1:8" s="454" customFormat="1" ht="12" x14ac:dyDescent="0.2">
      <c r="A39" s="455" t="s">
        <v>114</v>
      </c>
      <c r="B39" s="456">
        <v>70131</v>
      </c>
      <c r="C39" s="188">
        <v>181</v>
      </c>
      <c r="D39" s="457">
        <f t="shared" si="0"/>
        <v>3.9025442000862443E-2</v>
      </c>
      <c r="E39" s="188">
        <v>166</v>
      </c>
      <c r="F39" s="457">
        <f t="shared" si="1"/>
        <v>3.8821328344246959E-2</v>
      </c>
      <c r="G39" s="458">
        <f t="shared" si="2"/>
        <v>-15</v>
      </c>
      <c r="H39" s="459">
        <f t="shared" si="3"/>
        <v>-8.2872928176795591E-2</v>
      </c>
    </row>
    <row r="40" spans="1:8" s="454" customFormat="1" ht="12" x14ac:dyDescent="0.2">
      <c r="A40" s="455" t="s">
        <v>287</v>
      </c>
      <c r="B40" s="456">
        <v>70401</v>
      </c>
      <c r="C40" s="188">
        <v>18</v>
      </c>
      <c r="D40" s="457">
        <f t="shared" si="0"/>
        <v>3.8809831824062097E-3</v>
      </c>
      <c r="E40" s="188">
        <v>14</v>
      </c>
      <c r="F40" s="457">
        <f t="shared" si="1"/>
        <v>3.2740879326473341E-3</v>
      </c>
      <c r="G40" s="458">
        <f t="shared" si="2"/>
        <v>-4</v>
      </c>
      <c r="H40" s="459">
        <f t="shared" si="3"/>
        <v>-0.22222222222222221</v>
      </c>
    </row>
    <row r="41" spans="1:8" s="454" customFormat="1" ht="12" x14ac:dyDescent="0.2">
      <c r="A41" s="455" t="s">
        <v>288</v>
      </c>
      <c r="B41" s="456">
        <v>70420</v>
      </c>
      <c r="C41" s="188">
        <v>14</v>
      </c>
      <c r="D41" s="457">
        <f t="shared" si="0"/>
        <v>3.0185424752048298E-3</v>
      </c>
      <c r="E41" s="188">
        <v>9</v>
      </c>
      <c r="F41" s="457">
        <f t="shared" si="1"/>
        <v>2.1047708138447149E-3</v>
      </c>
      <c r="G41" s="458">
        <f t="shared" si="2"/>
        <v>-5</v>
      </c>
      <c r="H41" s="459">
        <f t="shared" si="3"/>
        <v>-0.3571428571428571</v>
      </c>
    </row>
    <row r="42" spans="1:8" s="454" customFormat="1" ht="12" x14ac:dyDescent="0.2">
      <c r="A42" s="455" t="s">
        <v>116</v>
      </c>
      <c r="B42" s="456">
        <v>70433</v>
      </c>
      <c r="C42" s="188">
        <v>70</v>
      </c>
      <c r="D42" s="457">
        <f t="shared" si="0"/>
        <v>1.5092712376024149E-2</v>
      </c>
      <c r="E42" s="188">
        <v>71</v>
      </c>
      <c r="F42" s="457">
        <f t="shared" si="1"/>
        <v>1.6604303086997195E-2</v>
      </c>
      <c r="G42" s="458">
        <f t="shared" si="2"/>
        <v>1</v>
      </c>
      <c r="H42" s="459">
        <f t="shared" si="3"/>
        <v>1.4285714285714235E-2</v>
      </c>
    </row>
    <row r="43" spans="1:8" s="454" customFormat="1" ht="12" x14ac:dyDescent="0.2">
      <c r="A43" s="455" t="s">
        <v>116</v>
      </c>
      <c r="B43" s="456">
        <v>70435</v>
      </c>
      <c r="C43" s="188">
        <v>34</v>
      </c>
      <c r="D43" s="457">
        <f t="shared" si="0"/>
        <v>7.3307460112117294E-3</v>
      </c>
      <c r="E43" s="188">
        <v>32</v>
      </c>
      <c r="F43" s="457">
        <f t="shared" si="1"/>
        <v>7.4836295603367634E-3</v>
      </c>
      <c r="G43" s="458">
        <f t="shared" si="2"/>
        <v>-2</v>
      </c>
      <c r="H43" s="459">
        <f t="shared" si="3"/>
        <v>-5.8823529411764719E-2</v>
      </c>
    </row>
    <row r="44" spans="1:8" s="454" customFormat="1" ht="12" x14ac:dyDescent="0.2">
      <c r="A44" s="455" t="s">
        <v>215</v>
      </c>
      <c r="B44" s="456">
        <v>70445</v>
      </c>
      <c r="C44" s="188">
        <v>31</v>
      </c>
      <c r="D44" s="457">
        <f t="shared" ref="D44" si="4">C44/$C$52</f>
        <v>6.6839154808106946E-3</v>
      </c>
      <c r="E44" s="188">
        <v>16</v>
      </c>
      <c r="F44" s="457">
        <f t="shared" ref="F44" si="5">E44/$E$52</f>
        <v>3.7418147801683817E-3</v>
      </c>
      <c r="G44" s="458">
        <f t="shared" si="2"/>
        <v>-15</v>
      </c>
      <c r="H44" s="459">
        <f t="shared" si="3"/>
        <v>-0.4838709677419355</v>
      </c>
    </row>
    <row r="45" spans="1:8" s="454" customFormat="1" ht="12" x14ac:dyDescent="0.2">
      <c r="A45" s="455" t="s">
        <v>214</v>
      </c>
      <c r="B45" s="456">
        <v>70448</v>
      </c>
      <c r="C45" s="188">
        <v>62</v>
      </c>
      <c r="D45" s="457">
        <f t="shared" ref="D45:D51" si="6">C45/$C$52</f>
        <v>1.3367830961621389E-2</v>
      </c>
      <c r="E45" s="188">
        <v>46</v>
      </c>
      <c r="F45" s="457">
        <f t="shared" ref="F45:F51" si="7">E45/$E$52</f>
        <v>1.0757717492984098E-2</v>
      </c>
      <c r="G45" s="458">
        <f t="shared" si="2"/>
        <v>-16</v>
      </c>
      <c r="H45" s="459">
        <f t="shared" si="3"/>
        <v>-0.25806451612903225</v>
      </c>
    </row>
    <row r="46" spans="1:8" s="454" customFormat="1" ht="12" x14ac:dyDescent="0.2">
      <c r="A46" s="455" t="s">
        <v>216</v>
      </c>
      <c r="B46" s="456">
        <v>70452</v>
      </c>
      <c r="C46" s="188">
        <v>52</v>
      </c>
      <c r="D46" s="457">
        <f t="shared" si="6"/>
        <v>1.121172919361794E-2</v>
      </c>
      <c r="E46" s="188">
        <v>25</v>
      </c>
      <c r="F46" s="457">
        <f t="shared" si="7"/>
        <v>5.8465855940130962E-3</v>
      </c>
      <c r="G46" s="458">
        <f t="shared" si="2"/>
        <v>-27</v>
      </c>
      <c r="H46" s="459">
        <f t="shared" si="3"/>
        <v>-0.51923076923076916</v>
      </c>
    </row>
    <row r="47" spans="1:8" s="454" customFormat="1" ht="12" x14ac:dyDescent="0.2">
      <c r="A47" s="455" t="s">
        <v>289</v>
      </c>
      <c r="B47" s="456">
        <v>70454</v>
      </c>
      <c r="C47" s="188">
        <v>19</v>
      </c>
      <c r="D47" s="457">
        <f t="shared" si="6"/>
        <v>4.0965933592065542E-3</v>
      </c>
      <c r="E47" s="188">
        <v>21</v>
      </c>
      <c r="F47" s="457">
        <f t="shared" si="7"/>
        <v>4.9111318989710009E-3</v>
      </c>
      <c r="G47" s="458">
        <f t="shared" si="2"/>
        <v>2</v>
      </c>
      <c r="H47" s="459">
        <f t="shared" si="3"/>
        <v>0.10526315789473695</v>
      </c>
    </row>
    <row r="48" spans="1:8" s="454" customFormat="1" ht="12" x14ac:dyDescent="0.2">
      <c r="A48" s="455" t="s">
        <v>115</v>
      </c>
      <c r="B48" s="456" t="s">
        <v>90</v>
      </c>
      <c r="C48" s="188">
        <v>150</v>
      </c>
      <c r="D48" s="457">
        <f t="shared" si="6"/>
        <v>3.2341526520051747E-2</v>
      </c>
      <c r="E48" s="188">
        <v>108</v>
      </c>
      <c r="F48" s="457">
        <f t="shared" si="7"/>
        <v>2.5257249766136577E-2</v>
      </c>
      <c r="G48" s="458">
        <f t="shared" si="2"/>
        <v>-42</v>
      </c>
      <c r="H48" s="459">
        <f t="shared" si="3"/>
        <v>-0.28000000000000003</v>
      </c>
    </row>
    <row r="49" spans="1:8" s="454" customFormat="1" ht="12" x14ac:dyDescent="0.2">
      <c r="A49" s="455" t="s">
        <v>115</v>
      </c>
      <c r="B49" s="456" t="s">
        <v>91</v>
      </c>
      <c r="C49" s="188">
        <v>92</v>
      </c>
      <c r="D49" s="457">
        <f t="shared" si="6"/>
        <v>1.9836136265631736E-2</v>
      </c>
      <c r="E49" s="188">
        <v>65</v>
      </c>
      <c r="F49" s="457">
        <f t="shared" si="7"/>
        <v>1.5201122544434051E-2</v>
      </c>
      <c r="G49" s="458">
        <f t="shared" si="2"/>
        <v>-27</v>
      </c>
      <c r="H49" s="459">
        <f t="shared" si="3"/>
        <v>-0.29347826086956519</v>
      </c>
    </row>
    <row r="50" spans="1:8" s="454" customFormat="1" ht="12" x14ac:dyDescent="0.2">
      <c r="A50" s="455" t="s">
        <v>115</v>
      </c>
      <c r="B50" s="456" t="s">
        <v>92</v>
      </c>
      <c r="C50" s="188">
        <v>142</v>
      </c>
      <c r="D50" s="457">
        <f t="shared" si="6"/>
        <v>3.0616645105648987E-2</v>
      </c>
      <c r="E50" s="188">
        <v>104</v>
      </c>
      <c r="F50" s="457">
        <f t="shared" si="7"/>
        <v>2.4321796071094481E-2</v>
      </c>
      <c r="G50" s="458">
        <f t="shared" si="2"/>
        <v>-38</v>
      </c>
      <c r="H50" s="459">
        <f t="shared" si="3"/>
        <v>-0.26760563380281688</v>
      </c>
    </row>
    <row r="51" spans="1:8" s="454" customFormat="1" ht="12" x14ac:dyDescent="0.2">
      <c r="A51" s="455" t="s">
        <v>214</v>
      </c>
      <c r="B51" s="456">
        <v>70471</v>
      </c>
      <c r="C51" s="188">
        <v>41</v>
      </c>
      <c r="D51" s="457">
        <f t="shared" si="6"/>
        <v>8.8400172488141433E-3</v>
      </c>
      <c r="E51" s="188">
        <v>44</v>
      </c>
      <c r="F51" s="457">
        <f t="shared" si="7"/>
        <v>1.028999064546305E-2</v>
      </c>
      <c r="G51" s="458">
        <f t="shared" si="2"/>
        <v>3</v>
      </c>
      <c r="H51" s="459">
        <f t="shared" si="3"/>
        <v>7.3170731707317138E-2</v>
      </c>
    </row>
    <row r="52" spans="1:8" s="454" customFormat="1" ht="12" x14ac:dyDescent="0.2">
      <c r="A52" s="460" t="s">
        <v>148</v>
      </c>
      <c r="B52" s="461"/>
      <c r="C52" s="462">
        <f>SUM(C5:C51)</f>
        <v>4638</v>
      </c>
      <c r="D52" s="463">
        <f>C52/$C$56</f>
        <v>0.88545246277205036</v>
      </c>
      <c r="E52" s="462">
        <v>4276</v>
      </c>
      <c r="F52" s="463">
        <f>E52/$E$56</f>
        <v>0.88805815160955348</v>
      </c>
      <c r="G52" s="464">
        <f>E52-C52</f>
        <v>-362</v>
      </c>
      <c r="H52" s="465">
        <f>(E52/C52)-1</f>
        <v>-7.8050884001724885E-2</v>
      </c>
    </row>
    <row r="53" spans="1:8" s="454" customFormat="1" ht="12" x14ac:dyDescent="0.2">
      <c r="A53" s="466" t="s">
        <v>149</v>
      </c>
      <c r="B53" s="467"/>
      <c r="C53" s="468">
        <v>550</v>
      </c>
      <c r="D53" s="469">
        <f>C53/$C$56</f>
        <v>0.10500190912562046</v>
      </c>
      <c r="E53" s="468">
        <v>502</v>
      </c>
      <c r="F53" s="469">
        <f>E53/$E$56</f>
        <v>0.10425752855659398</v>
      </c>
      <c r="G53" s="458">
        <f t="shared" ref="G53:G56" si="8">E53-C53</f>
        <v>-48</v>
      </c>
      <c r="H53" s="459">
        <f t="shared" ref="H53:H56" si="9">(E53/C53)-1</f>
        <v>-8.727272727272728E-2</v>
      </c>
    </row>
    <row r="54" spans="1:8" s="454" customFormat="1" ht="12" x14ac:dyDescent="0.2">
      <c r="A54" s="466" t="s">
        <v>150</v>
      </c>
      <c r="B54" s="467"/>
      <c r="C54" s="468">
        <f>SUM(C52:C53)</f>
        <v>5188</v>
      </c>
      <c r="D54" s="469">
        <f>C54/$C$56</f>
        <v>0.99045437189767083</v>
      </c>
      <c r="E54" s="468">
        <v>4778</v>
      </c>
      <c r="F54" s="469">
        <f>E54/$E$56</f>
        <v>0.99231568016614746</v>
      </c>
      <c r="G54" s="458">
        <f t="shared" si="8"/>
        <v>-410</v>
      </c>
      <c r="H54" s="459">
        <f t="shared" si="9"/>
        <v>-7.9028527370855861E-2</v>
      </c>
    </row>
    <row r="55" spans="1:8" s="454" customFormat="1" ht="12" x14ac:dyDescent="0.2">
      <c r="A55" s="470" t="s">
        <v>151</v>
      </c>
      <c r="B55" s="467"/>
      <c r="C55" s="468">
        <v>50</v>
      </c>
      <c r="D55" s="469">
        <f>C55/$C$56</f>
        <v>9.5456281023291335E-3</v>
      </c>
      <c r="E55" s="468">
        <v>37</v>
      </c>
      <c r="F55" s="469">
        <f>E55/$E$56</f>
        <v>7.6843198338525445E-3</v>
      </c>
      <c r="G55" s="458">
        <f t="shared" si="8"/>
        <v>-13</v>
      </c>
      <c r="H55" s="459">
        <f t="shared" si="9"/>
        <v>-0.26</v>
      </c>
    </row>
    <row r="56" spans="1:8" s="454" customFormat="1" thickBot="1" x14ac:dyDescent="0.25">
      <c r="A56" s="471" t="s">
        <v>2</v>
      </c>
      <c r="B56" s="472"/>
      <c r="C56" s="473">
        <f>SUM(C54:C55)</f>
        <v>5238</v>
      </c>
      <c r="D56" s="474">
        <f>SUM(D52,D53,D55)</f>
        <v>1</v>
      </c>
      <c r="E56" s="473">
        <v>4815</v>
      </c>
      <c r="F56" s="474">
        <f>SUM(F52,F53,F55)</f>
        <v>1</v>
      </c>
      <c r="G56" s="464">
        <f t="shared" si="8"/>
        <v>-423</v>
      </c>
      <c r="H56" s="465">
        <f t="shared" si="9"/>
        <v>-8.0756013745704514E-2</v>
      </c>
    </row>
    <row r="57" spans="1:8" ht="4.1500000000000004" customHeight="1" x14ac:dyDescent="0.2">
      <c r="E57" s="5"/>
      <c r="F57" s="46"/>
    </row>
    <row r="58" spans="1:8" ht="4.5" customHeight="1" x14ac:dyDescent="0.2">
      <c r="A58" s="215"/>
      <c r="B58" s="215"/>
      <c r="C58" s="215"/>
      <c r="D58" s="215"/>
      <c r="E58" s="215"/>
      <c r="F58" s="215"/>
      <c r="G58" s="215"/>
      <c r="H58" s="215"/>
    </row>
    <row r="59" spans="1:8" ht="15.75" thickBot="1" x14ac:dyDescent="0.3">
      <c r="A59" s="356">
        <v>42961</v>
      </c>
      <c r="B59" s="226"/>
      <c r="C59" s="223"/>
      <c r="D59" s="223"/>
      <c r="E59" s="223"/>
      <c r="F59" s="223"/>
      <c r="G59" s="223"/>
      <c r="H59" s="250" t="s">
        <v>275</v>
      </c>
    </row>
    <row r="60" spans="1:8" x14ac:dyDescent="0.2">
      <c r="A60" s="508"/>
      <c r="B60" s="508"/>
      <c r="C60" s="13"/>
      <c r="D60" s="110"/>
      <c r="E60" s="111"/>
      <c r="G60" s="106"/>
      <c r="H60" s="50"/>
    </row>
    <row r="61" spans="1:8" x14ac:dyDescent="0.2">
      <c r="F61" s="46"/>
    </row>
    <row r="63" spans="1:8" x14ac:dyDescent="0.2">
      <c r="F63" s="46"/>
    </row>
    <row r="64" spans="1:8" x14ac:dyDescent="0.2">
      <c r="F64" s="46"/>
    </row>
    <row r="65" spans="6:6" x14ac:dyDescent="0.2">
      <c r="F65" s="46"/>
    </row>
    <row r="66" spans="6:6" x14ac:dyDescent="0.2">
      <c r="F66" s="46"/>
    </row>
    <row r="67" spans="6:6" x14ac:dyDescent="0.2">
      <c r="F67" s="46"/>
    </row>
    <row r="68" spans="6:6" x14ac:dyDescent="0.2">
      <c r="F68" s="46"/>
    </row>
    <row r="69" spans="6:6" x14ac:dyDescent="0.2">
      <c r="F69" s="46"/>
    </row>
    <row r="70" spans="6:6" x14ac:dyDescent="0.2">
      <c r="F70" s="46"/>
    </row>
    <row r="71" spans="6:6" x14ac:dyDescent="0.2">
      <c r="F71" s="46"/>
    </row>
    <row r="72" spans="6:6" x14ac:dyDescent="0.2">
      <c r="F72" s="46"/>
    </row>
    <row r="73" spans="6:6" x14ac:dyDescent="0.2">
      <c r="F73" s="46"/>
    </row>
    <row r="74" spans="6:6" x14ac:dyDescent="0.2">
      <c r="F74" s="46"/>
    </row>
    <row r="75" spans="6:6" x14ac:dyDescent="0.2">
      <c r="F75" s="46"/>
    </row>
    <row r="76" spans="6:6" x14ac:dyDescent="0.2">
      <c r="F76" s="46"/>
    </row>
    <row r="77" spans="6:6" x14ac:dyDescent="0.2">
      <c r="F77" s="46"/>
    </row>
    <row r="78" spans="6:6" x14ac:dyDescent="0.2">
      <c r="F78" s="46"/>
    </row>
    <row r="79" spans="6:6" x14ac:dyDescent="0.2">
      <c r="F79" s="46"/>
    </row>
    <row r="80" spans="6:6" x14ac:dyDescent="0.2">
      <c r="F80" s="46"/>
    </row>
    <row r="81" spans="6:6" x14ac:dyDescent="0.2">
      <c r="F81" s="46"/>
    </row>
    <row r="82" spans="6:6" x14ac:dyDescent="0.2">
      <c r="F82" s="46"/>
    </row>
    <row r="83" spans="6:6" x14ac:dyDescent="0.2">
      <c r="F83" s="46"/>
    </row>
    <row r="84" spans="6:6" x14ac:dyDescent="0.2">
      <c r="F84" s="46"/>
    </row>
    <row r="85" spans="6:6" x14ac:dyDescent="0.2">
      <c r="F85" s="46"/>
    </row>
    <row r="86" spans="6:6" x14ac:dyDescent="0.2">
      <c r="F86" s="46"/>
    </row>
    <row r="87" spans="6:6" x14ac:dyDescent="0.2">
      <c r="F87" s="46"/>
    </row>
    <row r="88" spans="6:6" x14ac:dyDescent="0.2">
      <c r="F88" s="46"/>
    </row>
    <row r="89" spans="6:6" x14ac:dyDescent="0.2">
      <c r="F89" s="46"/>
    </row>
    <row r="90" spans="6:6" x14ac:dyDescent="0.2">
      <c r="F90" s="46"/>
    </row>
    <row r="91" spans="6:6" x14ac:dyDescent="0.2">
      <c r="F91" s="46"/>
    </row>
    <row r="92" spans="6:6" x14ac:dyDescent="0.2">
      <c r="F92" s="46"/>
    </row>
    <row r="93" spans="6:6" x14ac:dyDescent="0.2">
      <c r="F93" s="46"/>
    </row>
    <row r="94" spans="6:6" x14ac:dyDescent="0.2">
      <c r="F94" s="46"/>
    </row>
    <row r="95" spans="6:6" x14ac:dyDescent="0.2">
      <c r="F95" s="46"/>
    </row>
    <row r="96" spans="6:6" x14ac:dyDescent="0.2">
      <c r="F96" s="46"/>
    </row>
    <row r="97" spans="6:6" x14ac:dyDescent="0.2">
      <c r="F97" s="46"/>
    </row>
    <row r="98" spans="6:6" x14ac:dyDescent="0.2">
      <c r="F98" s="46"/>
    </row>
    <row r="99" spans="6:6" x14ac:dyDescent="0.2">
      <c r="F99" s="46"/>
    </row>
    <row r="100" spans="6:6" x14ac:dyDescent="0.2">
      <c r="F100" s="46"/>
    </row>
    <row r="101" spans="6:6" x14ac:dyDescent="0.2">
      <c r="F101" s="46"/>
    </row>
    <row r="102" spans="6:6" x14ac:dyDescent="0.2">
      <c r="F102" s="46"/>
    </row>
    <row r="103" spans="6:6" x14ac:dyDescent="0.2">
      <c r="F103" s="46"/>
    </row>
    <row r="104" spans="6:6" x14ac:dyDescent="0.2">
      <c r="F104" s="46"/>
    </row>
    <row r="105" spans="6:6" x14ac:dyDescent="0.2">
      <c r="F105" s="46"/>
    </row>
    <row r="106" spans="6:6" x14ac:dyDescent="0.2">
      <c r="F106" s="46"/>
    </row>
    <row r="107" spans="6:6" x14ac:dyDescent="0.2">
      <c r="F107" s="46"/>
    </row>
    <row r="108" spans="6:6" x14ac:dyDescent="0.2">
      <c r="F108" s="46"/>
    </row>
    <row r="109" spans="6:6" x14ac:dyDescent="0.2">
      <c r="F109" s="46"/>
    </row>
    <row r="110" spans="6:6" x14ac:dyDescent="0.2">
      <c r="F110" s="46"/>
    </row>
    <row r="111" spans="6:6" x14ac:dyDescent="0.2">
      <c r="F111" s="46"/>
    </row>
    <row r="112" spans="6:6" x14ac:dyDescent="0.2">
      <c r="F112" s="46"/>
    </row>
    <row r="113" spans="6:6" x14ac:dyDescent="0.2">
      <c r="F113" s="46"/>
    </row>
    <row r="114" spans="6:6" x14ac:dyDescent="0.2">
      <c r="F114" s="46"/>
    </row>
    <row r="115" spans="6:6" x14ac:dyDescent="0.2">
      <c r="F115" s="46"/>
    </row>
    <row r="116" spans="6:6" x14ac:dyDescent="0.2">
      <c r="F116" s="46"/>
    </row>
    <row r="117" spans="6:6" x14ac:dyDescent="0.2">
      <c r="F117" s="46"/>
    </row>
    <row r="118" spans="6:6" x14ac:dyDescent="0.2">
      <c r="F118" s="46"/>
    </row>
    <row r="119" spans="6:6" x14ac:dyDescent="0.2">
      <c r="F119" s="46"/>
    </row>
    <row r="120" spans="6:6" x14ac:dyDescent="0.2">
      <c r="F120" s="46"/>
    </row>
    <row r="121" spans="6:6" x14ac:dyDescent="0.2">
      <c r="F121" s="46"/>
    </row>
    <row r="122" spans="6:6" x14ac:dyDescent="0.2">
      <c r="F122" s="46"/>
    </row>
    <row r="123" spans="6:6" x14ac:dyDescent="0.2">
      <c r="F123" s="46"/>
    </row>
    <row r="124" spans="6:6" x14ac:dyDescent="0.2">
      <c r="F124" s="46"/>
    </row>
    <row r="125" spans="6:6" x14ac:dyDescent="0.2">
      <c r="F125" s="46"/>
    </row>
    <row r="126" spans="6:6" x14ac:dyDescent="0.2">
      <c r="F126" s="46"/>
    </row>
    <row r="127" spans="6:6" x14ac:dyDescent="0.2">
      <c r="F127" s="46"/>
    </row>
    <row r="128" spans="6:6" x14ac:dyDescent="0.2">
      <c r="F128" s="46"/>
    </row>
    <row r="129" spans="6:6" x14ac:dyDescent="0.2">
      <c r="F129" s="46"/>
    </row>
    <row r="130" spans="6:6" x14ac:dyDescent="0.2">
      <c r="F130" s="46"/>
    </row>
    <row r="131" spans="6:6" x14ac:dyDescent="0.2">
      <c r="F131" s="46"/>
    </row>
    <row r="132" spans="6:6" x14ac:dyDescent="0.2">
      <c r="F132" s="46"/>
    </row>
    <row r="133" spans="6:6" x14ac:dyDescent="0.2">
      <c r="F133" s="46"/>
    </row>
    <row r="134" spans="6:6" x14ac:dyDescent="0.2">
      <c r="F134" s="46"/>
    </row>
    <row r="135" spans="6:6" x14ac:dyDescent="0.2">
      <c r="F135" s="46"/>
    </row>
    <row r="136" spans="6:6" x14ac:dyDescent="0.2">
      <c r="F136" s="46"/>
    </row>
    <row r="137" spans="6:6" x14ac:dyDescent="0.2">
      <c r="F137" s="46"/>
    </row>
    <row r="138" spans="6:6" x14ac:dyDescent="0.2">
      <c r="F138" s="46"/>
    </row>
    <row r="139" spans="6:6" x14ac:dyDescent="0.2">
      <c r="F139" s="46"/>
    </row>
    <row r="140" spans="6:6" x14ac:dyDescent="0.2">
      <c r="F140" s="46"/>
    </row>
    <row r="141" spans="6:6" x14ac:dyDescent="0.2">
      <c r="F141" s="46"/>
    </row>
    <row r="142" spans="6:6" x14ac:dyDescent="0.2">
      <c r="F142" s="46"/>
    </row>
    <row r="143" spans="6:6" x14ac:dyDescent="0.2">
      <c r="F143" s="46"/>
    </row>
    <row r="144" spans="6:6" x14ac:dyDescent="0.2">
      <c r="F144" s="46"/>
    </row>
    <row r="145" spans="6:6" x14ac:dyDescent="0.2">
      <c r="F145" s="46"/>
    </row>
    <row r="146" spans="6:6" x14ac:dyDescent="0.2">
      <c r="F146" s="46"/>
    </row>
    <row r="147" spans="6:6" x14ac:dyDescent="0.2">
      <c r="F147" s="46"/>
    </row>
    <row r="148" spans="6:6" x14ac:dyDescent="0.2">
      <c r="F148" s="46"/>
    </row>
    <row r="149" spans="6:6" x14ac:dyDescent="0.2">
      <c r="F149" s="46"/>
    </row>
    <row r="150" spans="6:6" x14ac:dyDescent="0.2">
      <c r="F150" s="46"/>
    </row>
    <row r="151" spans="6:6" x14ac:dyDescent="0.2">
      <c r="F151" s="46"/>
    </row>
    <row r="152" spans="6:6" x14ac:dyDescent="0.2">
      <c r="F152" s="46"/>
    </row>
    <row r="153" spans="6:6" x14ac:dyDescent="0.2">
      <c r="F153" s="46"/>
    </row>
    <row r="154" spans="6:6" x14ac:dyDescent="0.2">
      <c r="F154" s="46"/>
    </row>
    <row r="155" spans="6:6" x14ac:dyDescent="0.2">
      <c r="F155" s="46"/>
    </row>
    <row r="156" spans="6:6" x14ac:dyDescent="0.2">
      <c r="F156" s="46"/>
    </row>
    <row r="157" spans="6:6" x14ac:dyDescent="0.2">
      <c r="F157" s="46"/>
    </row>
    <row r="158" spans="6:6" x14ac:dyDescent="0.2">
      <c r="F158" s="46"/>
    </row>
    <row r="159" spans="6:6" x14ac:dyDescent="0.2">
      <c r="F159" s="46"/>
    </row>
    <row r="160" spans="6:6" x14ac:dyDescent="0.2">
      <c r="F160" s="46"/>
    </row>
    <row r="161" spans="6:6" x14ac:dyDescent="0.2">
      <c r="F161" s="46"/>
    </row>
    <row r="162" spans="6:6" x14ac:dyDescent="0.2">
      <c r="F162" s="46"/>
    </row>
    <row r="163" spans="6:6" x14ac:dyDescent="0.2">
      <c r="F163" s="46"/>
    </row>
    <row r="164" spans="6:6" x14ac:dyDescent="0.2">
      <c r="F164" s="46"/>
    </row>
    <row r="165" spans="6:6" x14ac:dyDescent="0.2">
      <c r="F165" s="46"/>
    </row>
    <row r="166" spans="6:6" x14ac:dyDescent="0.2">
      <c r="F166" s="46"/>
    </row>
    <row r="167" spans="6:6" x14ac:dyDescent="0.2">
      <c r="F167" s="46"/>
    </row>
    <row r="168" spans="6:6" x14ac:dyDescent="0.2">
      <c r="F168" s="46"/>
    </row>
    <row r="169" spans="6:6" x14ac:dyDescent="0.2">
      <c r="F169" s="46"/>
    </row>
    <row r="170" spans="6:6" x14ac:dyDescent="0.2">
      <c r="F170" s="46"/>
    </row>
    <row r="171" spans="6:6" x14ac:dyDescent="0.2">
      <c r="F171" s="46"/>
    </row>
    <row r="172" spans="6:6" x14ac:dyDescent="0.2">
      <c r="F172" s="46"/>
    </row>
    <row r="173" spans="6:6" x14ac:dyDescent="0.2">
      <c r="F173" s="46"/>
    </row>
    <row r="174" spans="6:6" x14ac:dyDescent="0.2">
      <c r="F174" s="46"/>
    </row>
    <row r="175" spans="6:6" x14ac:dyDescent="0.2">
      <c r="F175" s="46"/>
    </row>
    <row r="176" spans="6:6" x14ac:dyDescent="0.2">
      <c r="F176" s="46"/>
    </row>
    <row r="177" spans="6:6" x14ac:dyDescent="0.2">
      <c r="F177" s="46"/>
    </row>
    <row r="178" spans="6:6" x14ac:dyDescent="0.2">
      <c r="F178" s="46"/>
    </row>
    <row r="179" spans="6:6" x14ac:dyDescent="0.2">
      <c r="F179" s="46"/>
    </row>
    <row r="180" spans="6:6" x14ac:dyDescent="0.2">
      <c r="F180" s="46"/>
    </row>
    <row r="181" spans="6:6" x14ac:dyDescent="0.2">
      <c r="F181" s="46"/>
    </row>
    <row r="182" spans="6:6" x14ac:dyDescent="0.2">
      <c r="F182" s="46"/>
    </row>
    <row r="183" spans="6:6" x14ac:dyDescent="0.2">
      <c r="F183" s="46"/>
    </row>
    <row r="184" spans="6:6" x14ac:dyDescent="0.2">
      <c r="F184" s="46"/>
    </row>
    <row r="185" spans="6:6" x14ac:dyDescent="0.2">
      <c r="F185" s="46"/>
    </row>
    <row r="186" spans="6:6" x14ac:dyDescent="0.2">
      <c r="F186" s="46"/>
    </row>
    <row r="187" spans="6:6" x14ac:dyDescent="0.2">
      <c r="F187" s="46"/>
    </row>
    <row r="188" spans="6:6" x14ac:dyDescent="0.2">
      <c r="F188" s="46"/>
    </row>
    <row r="189" spans="6:6" x14ac:dyDescent="0.2">
      <c r="F189" s="46"/>
    </row>
    <row r="190" spans="6:6" x14ac:dyDescent="0.2">
      <c r="F190" s="46"/>
    </row>
    <row r="191" spans="6:6" x14ac:dyDescent="0.2">
      <c r="F191" s="46"/>
    </row>
    <row r="192" spans="6:6" x14ac:dyDescent="0.2">
      <c r="F192" s="46"/>
    </row>
    <row r="193" spans="6:6" x14ac:dyDescent="0.2">
      <c r="F193" s="46"/>
    </row>
    <row r="194" spans="6:6" x14ac:dyDescent="0.2">
      <c r="F194" s="46"/>
    </row>
    <row r="195" spans="6:6" x14ac:dyDescent="0.2">
      <c r="F195" s="46"/>
    </row>
    <row r="196" spans="6:6" x14ac:dyDescent="0.2">
      <c r="F196" s="46"/>
    </row>
    <row r="197" spans="6:6" x14ac:dyDescent="0.2">
      <c r="F197" s="46"/>
    </row>
    <row r="198" spans="6:6" x14ac:dyDescent="0.2">
      <c r="F198" s="46"/>
    </row>
    <row r="199" spans="6:6" x14ac:dyDescent="0.2">
      <c r="F199" s="46"/>
    </row>
    <row r="200" spans="6:6" x14ac:dyDescent="0.2">
      <c r="F200" s="46"/>
    </row>
    <row r="201" spans="6:6" x14ac:dyDescent="0.2">
      <c r="F201" s="46"/>
    </row>
    <row r="202" spans="6:6" x14ac:dyDescent="0.2">
      <c r="F202" s="46"/>
    </row>
    <row r="203" spans="6:6" x14ac:dyDescent="0.2">
      <c r="F203" s="46"/>
    </row>
    <row r="204" spans="6:6" x14ac:dyDescent="0.2">
      <c r="F204" s="46"/>
    </row>
    <row r="205" spans="6:6" x14ac:dyDescent="0.2">
      <c r="F205" s="46"/>
    </row>
    <row r="206" spans="6:6" x14ac:dyDescent="0.2">
      <c r="F206" s="46"/>
    </row>
    <row r="207" spans="6:6" x14ac:dyDescent="0.2">
      <c r="F207" s="46"/>
    </row>
    <row r="208" spans="6:6" x14ac:dyDescent="0.2">
      <c r="F208" s="46"/>
    </row>
    <row r="209" spans="6:6" x14ac:dyDescent="0.2">
      <c r="F209" s="46"/>
    </row>
    <row r="210" spans="6:6" x14ac:dyDescent="0.2">
      <c r="F210" s="46"/>
    </row>
    <row r="211" spans="6:6" x14ac:dyDescent="0.2">
      <c r="F211" s="46"/>
    </row>
    <row r="212" spans="6:6" x14ac:dyDescent="0.2">
      <c r="F212" s="46"/>
    </row>
    <row r="213" spans="6:6" x14ac:dyDescent="0.2">
      <c r="F213" s="46"/>
    </row>
    <row r="214" spans="6:6" x14ac:dyDescent="0.2">
      <c r="F214" s="46"/>
    </row>
    <row r="215" spans="6:6" x14ac:dyDescent="0.2">
      <c r="F215" s="46"/>
    </row>
    <row r="216" spans="6:6" x14ac:dyDescent="0.2">
      <c r="F216" s="46"/>
    </row>
    <row r="217" spans="6:6" x14ac:dyDescent="0.2">
      <c r="F217" s="46"/>
    </row>
    <row r="218" spans="6:6" x14ac:dyDescent="0.2">
      <c r="F218" s="46"/>
    </row>
    <row r="219" spans="6:6" x14ac:dyDescent="0.2">
      <c r="F219" s="46"/>
    </row>
    <row r="220" spans="6:6" x14ac:dyDescent="0.2">
      <c r="F220" s="46"/>
    </row>
    <row r="221" spans="6:6" x14ac:dyDescent="0.2">
      <c r="F221" s="46"/>
    </row>
    <row r="222" spans="6:6" x14ac:dyDescent="0.2">
      <c r="F222" s="46"/>
    </row>
  </sheetData>
  <mergeCells count="1">
    <mergeCell ref="A60:B60"/>
  </mergeCells>
  <phoneticPr fontId="0" type="noConversion"/>
  <conditionalFormatting sqref="G5:H56">
    <cfRule type="cellIs" dxfId="0" priority="1" operator="lessThan">
      <formula>0</formula>
    </cfRule>
  </conditionalFormatting>
  <pageMargins left="0.75" right="0.75" top="0.5" bottom="0.5" header="0.5" footer="0.5"/>
  <pageSetup scale="95" firstPageNumber="13" orientation="portrait" r:id="rId1"/>
  <headerFooter alignWithMargins="0">
    <oddFooter xml:space="preserve">&amp;C&amp;P-2 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L46"/>
  <sheetViews>
    <sheetView topLeftCell="A19" workbookViewId="0">
      <selection activeCell="C35" sqref="C35"/>
    </sheetView>
  </sheetViews>
  <sheetFormatPr defaultRowHeight="12.75" x14ac:dyDescent="0.2"/>
  <cols>
    <col min="1" max="1" width="8.85546875" style="117"/>
    <col min="2" max="2" width="5.42578125" style="117" customWidth="1"/>
    <col min="3" max="3" width="31.5703125" customWidth="1"/>
    <col min="8" max="8" width="12.7109375" customWidth="1"/>
    <col min="9" max="9" width="17.140625" customWidth="1"/>
  </cols>
  <sheetData>
    <row r="1" spans="1:8" ht="4.9000000000000004" customHeight="1" x14ac:dyDescent="0.2">
      <c r="A1" s="215"/>
      <c r="B1" s="215"/>
      <c r="C1" s="215"/>
      <c r="D1" s="215"/>
      <c r="E1" s="215"/>
      <c r="F1" s="215"/>
      <c r="G1" s="215"/>
      <c r="H1" s="215"/>
    </row>
    <row r="2" spans="1:8" ht="15.75" x14ac:dyDescent="0.25">
      <c r="A2" s="481"/>
      <c r="B2" s="481"/>
      <c r="C2" s="481"/>
      <c r="D2" s="481"/>
      <c r="E2" s="481"/>
      <c r="F2" s="481"/>
      <c r="G2" s="481"/>
      <c r="H2" s="481"/>
    </row>
    <row r="3" spans="1:8" ht="15.75" x14ac:dyDescent="0.25">
      <c r="A3" s="407"/>
      <c r="B3" s="407"/>
      <c r="C3" s="407"/>
      <c r="D3" s="407"/>
      <c r="E3" s="407"/>
      <c r="F3" s="407"/>
      <c r="G3" s="407"/>
      <c r="H3" s="407"/>
    </row>
    <row r="4" spans="1:8" x14ac:dyDescent="0.2">
      <c r="A4" s="112"/>
      <c r="B4" s="112"/>
      <c r="C4" s="408"/>
      <c r="D4" s="409"/>
      <c r="E4" s="45"/>
      <c r="F4" s="45"/>
      <c r="G4" s="410"/>
      <c r="H4" s="410"/>
    </row>
    <row r="5" spans="1:8" x14ac:dyDescent="0.2">
      <c r="A5"/>
      <c r="B5"/>
    </row>
    <row r="6" spans="1:8" ht="15.75" x14ac:dyDescent="0.25">
      <c r="A6" s="411" t="s">
        <v>317</v>
      </c>
      <c r="B6" s="412"/>
      <c r="C6" s="412"/>
      <c r="D6" s="413"/>
      <c r="E6" s="414"/>
      <c r="F6" s="414"/>
      <c r="G6" s="412"/>
      <c r="H6" s="412"/>
    </row>
    <row r="7" spans="1:8" ht="15.75" x14ac:dyDescent="0.2">
      <c r="A7" s="415"/>
      <c r="B7"/>
    </row>
    <row r="8" spans="1:8" ht="20.45" customHeight="1" x14ac:dyDescent="0.2">
      <c r="A8" s="416" t="s">
        <v>318</v>
      </c>
      <c r="B8"/>
    </row>
    <row r="9" spans="1:8" x14ac:dyDescent="0.2">
      <c r="A9" s="509" t="s">
        <v>376</v>
      </c>
      <c r="B9" s="509"/>
      <c r="C9" s="509"/>
      <c r="D9" s="509"/>
      <c r="E9" s="509"/>
      <c r="F9" s="509"/>
      <c r="G9" s="509"/>
      <c r="H9" s="509"/>
    </row>
    <row r="10" spans="1:8" ht="23.45" customHeight="1" x14ac:dyDescent="0.2">
      <c r="A10" s="509"/>
      <c r="B10" s="509"/>
      <c r="C10" s="509"/>
      <c r="D10" s="509"/>
      <c r="E10" s="509"/>
      <c r="F10" s="509"/>
      <c r="G10" s="509"/>
      <c r="H10" s="509"/>
    </row>
    <row r="11" spans="1:8" ht="33" customHeight="1" x14ac:dyDescent="0.2">
      <c r="B11"/>
    </row>
    <row r="12" spans="1:8" ht="15.75" x14ac:dyDescent="0.2">
      <c r="A12" s="417" t="s">
        <v>319</v>
      </c>
      <c r="B12"/>
    </row>
    <row r="13" spans="1:8" ht="15.75" x14ac:dyDescent="0.2">
      <c r="A13" s="415" t="s">
        <v>331</v>
      </c>
      <c r="B13"/>
    </row>
    <row r="14" spans="1:8" ht="15.75" x14ac:dyDescent="0.2">
      <c r="A14" s="415" t="s">
        <v>332</v>
      </c>
      <c r="B14"/>
    </row>
    <row r="15" spans="1:8" x14ac:dyDescent="0.2">
      <c r="A15" s="418" t="s">
        <v>333</v>
      </c>
      <c r="B15"/>
    </row>
    <row r="16" spans="1:8" ht="15.75" x14ac:dyDescent="0.2">
      <c r="A16" s="415"/>
      <c r="B16"/>
    </row>
    <row r="17" spans="1:168" ht="15.75" x14ac:dyDescent="0.2">
      <c r="A17" s="415"/>
      <c r="B17"/>
    </row>
    <row r="18" spans="1:168" ht="15.75" x14ac:dyDescent="0.2">
      <c r="A18" s="415"/>
      <c r="B18"/>
    </row>
    <row r="19" spans="1:168" x14ac:dyDescent="0.2">
      <c r="A19" s="418"/>
      <c r="B19"/>
    </row>
    <row r="20" spans="1:168" ht="15.75" x14ac:dyDescent="0.2">
      <c r="A20" s="415"/>
      <c r="B20"/>
    </row>
    <row r="21" spans="1:168" ht="15.75" x14ac:dyDescent="0.2">
      <c r="A21" s="415"/>
      <c r="B21"/>
    </row>
    <row r="22" spans="1:168" x14ac:dyDescent="0.2">
      <c r="A22" s="510" t="s">
        <v>320</v>
      </c>
      <c r="B22" s="510"/>
      <c r="C22" s="510"/>
      <c r="D22" s="510"/>
      <c r="E22" s="510"/>
      <c r="F22" s="510"/>
      <c r="G22" s="510"/>
      <c r="H22" s="510"/>
    </row>
    <row r="23" spans="1:168" ht="28.15" customHeight="1" x14ac:dyDescent="0.2">
      <c r="A23" s="510"/>
      <c r="B23" s="510"/>
      <c r="C23" s="510"/>
      <c r="D23" s="510"/>
      <c r="E23" s="510"/>
      <c r="F23" s="510"/>
      <c r="G23" s="510"/>
      <c r="H23" s="510"/>
    </row>
    <row r="24" spans="1:168" s="45" customFormat="1" ht="53.45" customHeight="1" x14ac:dyDescent="0.2">
      <c r="B24" s="419"/>
      <c r="C24" s="419"/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  <c r="AC24" s="419"/>
      <c r="AD24" s="419"/>
      <c r="AE24" s="419"/>
      <c r="AF24" s="419"/>
      <c r="AG24" s="419"/>
      <c r="AH24" s="419"/>
      <c r="AI24" s="419"/>
      <c r="AJ24" s="419"/>
      <c r="AK24" s="419"/>
      <c r="AL24" s="419"/>
      <c r="AM24" s="419"/>
      <c r="AN24" s="419"/>
      <c r="AO24" s="419"/>
      <c r="AP24" s="419"/>
      <c r="AQ24" s="419"/>
      <c r="AR24" s="419"/>
      <c r="AS24" s="419"/>
      <c r="AT24" s="419"/>
      <c r="AU24" s="419"/>
      <c r="AV24" s="419"/>
      <c r="AW24" s="419"/>
      <c r="AX24" s="419"/>
      <c r="AY24" s="419"/>
      <c r="AZ24" s="419"/>
      <c r="BA24" s="419"/>
      <c r="BB24" s="419"/>
      <c r="BC24" s="419"/>
      <c r="BD24" s="419"/>
      <c r="BE24" s="419"/>
      <c r="BF24" s="419"/>
      <c r="BG24" s="419"/>
      <c r="BH24" s="419"/>
      <c r="BI24" s="419"/>
      <c r="BJ24" s="419"/>
      <c r="BK24" s="419"/>
      <c r="BL24" s="419"/>
      <c r="BM24" s="419"/>
      <c r="BN24" s="419"/>
      <c r="BO24" s="419"/>
      <c r="BP24" s="419"/>
      <c r="BQ24" s="419"/>
      <c r="BR24" s="419"/>
      <c r="BS24" s="419"/>
      <c r="BT24" s="419"/>
      <c r="BU24" s="419"/>
      <c r="BV24" s="419"/>
      <c r="BW24" s="419"/>
      <c r="BX24" s="419"/>
      <c r="BY24" s="419"/>
      <c r="BZ24" s="419"/>
      <c r="CA24" s="419"/>
      <c r="CB24" s="419"/>
      <c r="CC24" s="419"/>
      <c r="CD24" s="419"/>
      <c r="CE24" s="419"/>
      <c r="CF24" s="419"/>
      <c r="CG24" s="419"/>
      <c r="CH24" s="419"/>
      <c r="CI24" s="419"/>
      <c r="CJ24" s="419"/>
      <c r="CK24" s="419"/>
      <c r="CL24" s="419"/>
      <c r="CM24" s="419"/>
      <c r="CN24" s="419"/>
      <c r="CO24" s="419"/>
      <c r="CP24" s="419"/>
      <c r="CQ24" s="419"/>
      <c r="CR24" s="419"/>
      <c r="CS24" s="419"/>
      <c r="CT24" s="419"/>
      <c r="CU24" s="419"/>
      <c r="CV24" s="419"/>
      <c r="CW24" s="419"/>
      <c r="CX24" s="419"/>
      <c r="CY24" s="419"/>
      <c r="CZ24" s="419"/>
      <c r="DA24" s="419"/>
      <c r="DB24" s="419"/>
      <c r="DC24" s="419"/>
      <c r="DD24" s="419"/>
      <c r="DE24" s="419"/>
      <c r="DF24" s="419"/>
      <c r="DG24" s="419"/>
      <c r="DH24" s="419"/>
      <c r="DI24" s="419"/>
      <c r="DJ24" s="419"/>
      <c r="DK24" s="419"/>
      <c r="DL24" s="419"/>
      <c r="DM24" s="419"/>
      <c r="DN24" s="419"/>
      <c r="DO24" s="419"/>
      <c r="DP24" s="419"/>
      <c r="DQ24" s="419"/>
      <c r="DR24" s="419"/>
      <c r="DS24" s="419"/>
      <c r="DT24" s="419"/>
      <c r="DU24" s="419"/>
      <c r="DV24" s="419"/>
      <c r="DW24" s="419"/>
      <c r="DX24" s="419"/>
      <c r="DY24" s="419"/>
      <c r="DZ24" s="419"/>
      <c r="EA24" s="419"/>
      <c r="EB24" s="419"/>
      <c r="EC24" s="419"/>
      <c r="ED24" s="419"/>
      <c r="EE24" s="419"/>
      <c r="EF24" s="419"/>
      <c r="EG24" s="419"/>
      <c r="EH24" s="419"/>
      <c r="EI24" s="419"/>
      <c r="EJ24" s="419"/>
      <c r="EK24" s="419"/>
      <c r="EL24" s="419"/>
      <c r="EM24" s="419"/>
      <c r="EN24" s="419"/>
      <c r="EO24" s="419"/>
      <c r="EP24" s="419"/>
      <c r="EQ24" s="419"/>
      <c r="ER24" s="419"/>
      <c r="ES24" s="419"/>
      <c r="ET24" s="419"/>
      <c r="EU24" s="419"/>
      <c r="EV24" s="419"/>
      <c r="EW24" s="419"/>
      <c r="EX24" s="419"/>
      <c r="EY24" s="419"/>
      <c r="EZ24" s="419"/>
      <c r="FA24" s="419"/>
      <c r="FB24" s="419"/>
      <c r="FC24" s="419"/>
      <c r="FD24" s="419"/>
      <c r="FE24" s="419"/>
      <c r="FF24" s="419"/>
      <c r="FG24" s="419"/>
      <c r="FH24" s="419"/>
      <c r="FI24" s="419"/>
      <c r="FJ24" s="419"/>
      <c r="FK24" s="419"/>
      <c r="FL24" s="419"/>
    </row>
    <row r="25" spans="1:168" ht="15.75" x14ac:dyDescent="0.2">
      <c r="A25" s="417" t="s">
        <v>321</v>
      </c>
      <c r="B25"/>
    </row>
    <row r="26" spans="1:168" ht="15.75" x14ac:dyDescent="0.2">
      <c r="A26" s="415" t="s">
        <v>322</v>
      </c>
      <c r="B26"/>
    </row>
    <row r="27" spans="1:168" x14ac:dyDescent="0.2">
      <c r="A27" s="420" t="s">
        <v>323</v>
      </c>
      <c r="B27"/>
    </row>
    <row r="28" spans="1:168" ht="15.75" x14ac:dyDescent="0.2">
      <c r="A28" s="415"/>
      <c r="B28"/>
    </row>
    <row r="29" spans="1:168" ht="15.75" x14ac:dyDescent="0.2">
      <c r="A29" s="415" t="s">
        <v>324</v>
      </c>
      <c r="B29"/>
    </row>
    <row r="30" spans="1:168" x14ac:dyDescent="0.2">
      <c r="A30" s="420" t="s">
        <v>325</v>
      </c>
      <c r="B30"/>
    </row>
    <row r="31" spans="1:168" x14ac:dyDescent="0.2">
      <c r="A31"/>
      <c r="B31"/>
    </row>
    <row r="32" spans="1:168" x14ac:dyDescent="0.2">
      <c r="A32"/>
      <c r="B32"/>
    </row>
    <row r="33" spans="1:8" x14ac:dyDescent="0.2">
      <c r="A33"/>
      <c r="B33"/>
    </row>
    <row r="34" spans="1:8" x14ac:dyDescent="0.2">
      <c r="A34"/>
      <c r="B34"/>
    </row>
    <row r="35" spans="1:8" x14ac:dyDescent="0.2">
      <c r="A35"/>
      <c r="B35"/>
    </row>
    <row r="36" spans="1:8" x14ac:dyDescent="0.2">
      <c r="A36"/>
      <c r="B36"/>
    </row>
    <row r="37" spans="1:8" x14ac:dyDescent="0.2">
      <c r="A37"/>
      <c r="B37"/>
    </row>
    <row r="38" spans="1:8" x14ac:dyDescent="0.2">
      <c r="A38"/>
      <c r="B38"/>
    </row>
    <row r="39" spans="1:8" x14ac:dyDescent="0.2">
      <c r="A39"/>
      <c r="B39"/>
    </row>
    <row r="40" spans="1:8" x14ac:dyDescent="0.2">
      <c r="A40"/>
      <c r="B40"/>
    </row>
    <row r="41" spans="1:8" x14ac:dyDescent="0.2">
      <c r="A41"/>
      <c r="B41"/>
    </row>
    <row r="42" spans="1:8" x14ac:dyDescent="0.2">
      <c r="A42"/>
      <c r="B42"/>
    </row>
    <row r="43" spans="1:8" x14ac:dyDescent="0.2">
      <c r="B43"/>
    </row>
    <row r="44" spans="1:8" x14ac:dyDescent="0.2">
      <c r="B44" s="112"/>
      <c r="C44" s="408"/>
      <c r="D44" s="421"/>
      <c r="E44" s="45"/>
      <c r="F44" s="45"/>
      <c r="G44" s="45"/>
      <c r="H44" s="45"/>
    </row>
    <row r="45" spans="1:8" ht="4.9000000000000004" customHeight="1" x14ac:dyDescent="0.2">
      <c r="A45" s="215"/>
      <c r="B45" s="215"/>
      <c r="C45" s="215"/>
      <c r="D45" s="215"/>
      <c r="E45" s="215"/>
      <c r="F45" s="215"/>
      <c r="G45" s="215"/>
      <c r="H45" s="215"/>
    </row>
    <row r="46" spans="1:8" ht="15.75" thickBot="1" x14ac:dyDescent="0.3">
      <c r="A46" s="356">
        <v>42961</v>
      </c>
      <c r="B46" s="422"/>
      <c r="C46" s="423"/>
      <c r="D46" s="424"/>
      <c r="E46" s="422"/>
      <c r="F46" s="425"/>
      <c r="G46" s="426"/>
      <c r="H46" s="427" t="s">
        <v>326</v>
      </c>
    </row>
  </sheetData>
  <mergeCells count="3">
    <mergeCell ref="A2:H2"/>
    <mergeCell ref="A9:H10"/>
    <mergeCell ref="A22:H23"/>
  </mergeCells>
  <hyperlinks>
    <hyperlink ref="A15" r:id="rId1"/>
    <hyperlink ref="A26" r:id="rId2" tooltip="Ctrl+Click or tap to follow the link" display="http://docushare3.dcc.edu/docushare/dsweb/View/Collection-79"/>
    <hyperlink ref="A30" r:id="rId3"/>
    <hyperlink ref="A27" r:id="rId4"/>
  </hyperlinks>
  <pageMargins left="0.7" right="0.7" top="0.75" bottom="0.75" header="0.3" footer="0.3"/>
  <pageSetup scale="98" fitToHeight="0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zoomScaleNormal="100" workbookViewId="0">
      <selection activeCell="E14" sqref="E14"/>
    </sheetView>
  </sheetViews>
  <sheetFormatPr defaultRowHeight="12.75" x14ac:dyDescent="0.2"/>
  <cols>
    <col min="1" max="1" width="15.42578125" customWidth="1"/>
    <col min="2" max="2" width="2.5703125" customWidth="1"/>
    <col min="3" max="3" width="15.140625" customWidth="1"/>
  </cols>
  <sheetData>
    <row r="1" spans="1:10" ht="4.5" customHeight="1" x14ac:dyDescent="0.2">
      <c r="A1" s="215"/>
      <c r="B1" s="215"/>
      <c r="C1" s="215"/>
      <c r="D1" s="215"/>
      <c r="E1" s="215"/>
      <c r="F1" s="215"/>
      <c r="G1" s="215"/>
      <c r="H1" s="215"/>
      <c r="I1" s="215"/>
      <c r="J1" s="215"/>
    </row>
    <row r="2" spans="1:10" ht="15.75" x14ac:dyDescent="0.25">
      <c r="A2" s="264" t="s">
        <v>154</v>
      </c>
      <c r="B2" s="219"/>
      <c r="C2" s="219"/>
      <c r="D2" s="219"/>
      <c r="E2" s="219"/>
      <c r="F2" s="219"/>
      <c r="G2" s="219"/>
      <c r="H2" s="219"/>
      <c r="I2" s="219"/>
      <c r="J2" s="225"/>
    </row>
    <row r="6" spans="1:10" ht="15.75" x14ac:dyDescent="0.25">
      <c r="B6" s="61"/>
      <c r="C6" s="59"/>
      <c r="D6" s="59"/>
      <c r="E6" s="59"/>
      <c r="F6" s="59"/>
    </row>
    <row r="10" spans="1:10" x14ac:dyDescent="0.2">
      <c r="H10" s="60" t="s">
        <v>155</v>
      </c>
    </row>
    <row r="12" spans="1:10" x14ac:dyDescent="0.2">
      <c r="B12" t="s">
        <v>47</v>
      </c>
      <c r="H12">
        <v>1</v>
      </c>
    </row>
    <row r="13" spans="1:10" x14ac:dyDescent="0.2">
      <c r="C13" t="s">
        <v>156</v>
      </c>
    </row>
    <row r="14" spans="1:10" x14ac:dyDescent="0.2">
      <c r="C14" t="s">
        <v>157</v>
      </c>
    </row>
    <row r="16" spans="1:10" x14ac:dyDescent="0.2">
      <c r="B16" t="s">
        <v>51</v>
      </c>
      <c r="H16">
        <v>2</v>
      </c>
    </row>
    <row r="17" spans="2:8" x14ac:dyDescent="0.2">
      <c r="C17" t="s">
        <v>158</v>
      </c>
    </row>
    <row r="18" spans="2:8" x14ac:dyDescent="0.2">
      <c r="C18" t="s">
        <v>201</v>
      </c>
    </row>
    <row r="20" spans="2:8" x14ac:dyDescent="0.2">
      <c r="B20" t="s">
        <v>56</v>
      </c>
      <c r="H20">
        <v>3</v>
      </c>
    </row>
    <row r="22" spans="2:8" x14ac:dyDescent="0.2">
      <c r="B22" t="s">
        <v>159</v>
      </c>
      <c r="H22">
        <v>4</v>
      </c>
    </row>
    <row r="24" spans="2:8" x14ac:dyDescent="0.2">
      <c r="B24" t="s">
        <v>160</v>
      </c>
      <c r="H24">
        <v>4</v>
      </c>
    </row>
    <row r="26" spans="2:8" x14ac:dyDescent="0.2">
      <c r="B26" t="s">
        <v>162</v>
      </c>
      <c r="H26">
        <v>5</v>
      </c>
    </row>
    <row r="28" spans="2:8" x14ac:dyDescent="0.2">
      <c r="B28" t="s">
        <v>163</v>
      </c>
      <c r="H28">
        <v>5</v>
      </c>
    </row>
    <row r="30" spans="2:8" x14ac:dyDescent="0.2">
      <c r="B30" t="s">
        <v>161</v>
      </c>
      <c r="H30">
        <v>6</v>
      </c>
    </row>
    <row r="32" spans="2:8" x14ac:dyDescent="0.2">
      <c r="B32" t="s">
        <v>200</v>
      </c>
      <c r="H32">
        <v>6</v>
      </c>
    </row>
    <row r="34" spans="2:8" x14ac:dyDescent="0.2">
      <c r="B34" s="4" t="s">
        <v>282</v>
      </c>
      <c r="H34">
        <v>7</v>
      </c>
    </row>
    <row r="36" spans="2:8" x14ac:dyDescent="0.2">
      <c r="B36" t="s">
        <v>173</v>
      </c>
      <c r="H36" s="107">
        <v>8</v>
      </c>
    </row>
    <row r="38" spans="2:8" x14ac:dyDescent="0.2">
      <c r="B38" t="s">
        <v>36</v>
      </c>
      <c r="H38">
        <v>9</v>
      </c>
    </row>
    <row r="40" spans="2:8" x14ac:dyDescent="0.2">
      <c r="B40" s="4" t="s">
        <v>206</v>
      </c>
      <c r="H40">
        <v>10</v>
      </c>
    </row>
    <row r="41" spans="2:8" x14ac:dyDescent="0.2">
      <c r="H41" s="107"/>
    </row>
    <row r="42" spans="2:8" x14ac:dyDescent="0.2">
      <c r="B42" s="4" t="s">
        <v>164</v>
      </c>
      <c r="H42">
        <v>12</v>
      </c>
    </row>
    <row r="44" spans="2:8" x14ac:dyDescent="0.2">
      <c r="B44" t="s">
        <v>153</v>
      </c>
      <c r="H44">
        <v>14</v>
      </c>
    </row>
    <row r="45" spans="2:8" x14ac:dyDescent="0.2">
      <c r="B45" s="4"/>
    </row>
    <row r="46" spans="2:8" x14ac:dyDescent="0.2">
      <c r="B46" s="4"/>
    </row>
    <row r="47" spans="2:8" x14ac:dyDescent="0.2">
      <c r="B47" s="4"/>
    </row>
    <row r="49" spans="1:10" x14ac:dyDescent="0.2">
      <c r="A49" s="45"/>
    </row>
    <row r="50" spans="1:10" x14ac:dyDescent="0.2">
      <c r="A50" s="45"/>
    </row>
    <row r="51" spans="1:10" ht="4.5" customHeight="1" x14ac:dyDescent="0.2">
      <c r="A51" s="215"/>
      <c r="B51" s="215"/>
      <c r="C51" s="215"/>
      <c r="D51" s="215"/>
      <c r="E51" s="215"/>
      <c r="F51" s="215"/>
      <c r="G51" s="215"/>
      <c r="H51" s="215"/>
      <c r="I51" s="215"/>
      <c r="J51" s="215"/>
    </row>
    <row r="52" spans="1:10" ht="15.75" thickBot="1" x14ac:dyDescent="0.3">
      <c r="A52" s="356">
        <v>42961</v>
      </c>
      <c r="B52" s="220"/>
      <c r="C52" s="221"/>
      <c r="D52" s="220"/>
      <c r="E52" s="222"/>
      <c r="F52" s="220"/>
      <c r="G52" s="220"/>
      <c r="H52" s="220"/>
      <c r="I52" s="223"/>
      <c r="J52" s="224" t="s">
        <v>275</v>
      </c>
    </row>
  </sheetData>
  <phoneticPr fontId="0" type="noConversion"/>
  <printOptions horizontalCentered="1"/>
  <pageMargins left="0.5" right="0.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22" zoomScaleNormal="100" workbookViewId="0">
      <selection activeCell="B57" sqref="B57"/>
    </sheetView>
  </sheetViews>
  <sheetFormatPr defaultRowHeight="12.75" x14ac:dyDescent="0.2"/>
  <cols>
    <col min="1" max="1" width="4.140625" customWidth="1"/>
    <col min="2" max="2" width="18.42578125" customWidth="1"/>
    <col min="3" max="3" width="3.7109375" customWidth="1"/>
    <col min="4" max="5" width="7.7109375" customWidth="1"/>
    <col min="6" max="6" width="2.7109375" customWidth="1"/>
    <col min="7" max="7" width="7.7109375" customWidth="1"/>
    <col min="8" max="8" width="8.42578125" customWidth="1"/>
    <col min="9" max="9" width="2.7109375" customWidth="1"/>
    <col min="10" max="10" width="7.7109375" customWidth="1"/>
    <col min="11" max="11" width="9.7109375" customWidth="1"/>
  </cols>
  <sheetData>
    <row r="1" spans="1:11" ht="4.5" customHeight="1" x14ac:dyDescent="0.2">
      <c r="A1" s="215"/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1" ht="15.75" x14ac:dyDescent="0.25">
      <c r="A2" s="481" t="s">
        <v>191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</row>
    <row r="4" spans="1:11" ht="15" customHeight="1" x14ac:dyDescent="0.2">
      <c r="F4" s="2"/>
      <c r="G4" s="2"/>
    </row>
    <row r="5" spans="1:11" ht="15" customHeight="1" x14ac:dyDescent="0.2">
      <c r="F5" s="2"/>
      <c r="G5" s="2"/>
    </row>
    <row r="6" spans="1:11" ht="15" customHeight="1" x14ac:dyDescent="0.2">
      <c r="F6" s="2"/>
      <c r="G6" s="2"/>
    </row>
    <row r="7" spans="1:11" ht="15" customHeight="1" x14ac:dyDescent="0.2">
      <c r="F7" s="2"/>
      <c r="G7" s="2"/>
    </row>
    <row r="8" spans="1:11" ht="15" customHeight="1" x14ac:dyDescent="0.2">
      <c r="F8" s="2"/>
      <c r="G8" s="2"/>
    </row>
    <row r="9" spans="1:11" ht="15" customHeight="1" x14ac:dyDescent="0.2">
      <c r="F9" s="2"/>
      <c r="G9" s="2"/>
    </row>
    <row r="10" spans="1:11" ht="15" customHeight="1" x14ac:dyDescent="0.2">
      <c r="F10" s="2"/>
      <c r="G10" s="2"/>
    </row>
    <row r="11" spans="1:11" ht="15" customHeight="1" x14ac:dyDescent="0.2">
      <c r="F11" s="2"/>
      <c r="G11" s="2"/>
    </row>
    <row r="12" spans="1:11" ht="15" customHeight="1" x14ac:dyDescent="0.2">
      <c r="F12" s="2"/>
      <c r="G12" s="2"/>
    </row>
    <row r="13" spans="1:11" ht="15" customHeight="1" x14ac:dyDescent="0.2">
      <c r="F13" s="2"/>
      <c r="G13" s="2"/>
    </row>
    <row r="14" spans="1:11" ht="15" customHeight="1" x14ac:dyDescent="0.2">
      <c r="F14" s="2"/>
      <c r="G14" s="2"/>
    </row>
    <row r="35" spans="1:13" x14ac:dyDescent="0.2">
      <c r="F35" s="45"/>
      <c r="I35" s="45"/>
    </row>
    <row r="39" spans="1:13" x14ac:dyDescent="0.2">
      <c r="B39" s="10"/>
      <c r="C39" s="11"/>
      <c r="D39" s="24" t="s">
        <v>328</v>
      </c>
      <c r="E39" s="25"/>
      <c r="F39" s="89"/>
      <c r="G39" s="24" t="s">
        <v>327</v>
      </c>
      <c r="H39" s="25"/>
      <c r="I39" s="31"/>
      <c r="J39" s="27" t="s">
        <v>48</v>
      </c>
      <c r="K39" s="28" t="s">
        <v>49</v>
      </c>
    </row>
    <row r="40" spans="1:13" ht="12.75" customHeight="1" x14ac:dyDescent="0.2">
      <c r="B40" s="12"/>
      <c r="C40" s="13"/>
      <c r="D40" s="82" t="s">
        <v>14</v>
      </c>
      <c r="E40" s="29" t="s">
        <v>13</v>
      </c>
      <c r="F40" s="30"/>
      <c r="G40" s="82" t="s">
        <v>14</v>
      </c>
      <c r="H40" s="29" t="s">
        <v>13</v>
      </c>
      <c r="I40" s="31"/>
      <c r="J40" s="32" t="s">
        <v>14</v>
      </c>
      <c r="K40" s="29" t="s">
        <v>13</v>
      </c>
    </row>
    <row r="41" spans="1:13" x14ac:dyDescent="0.2">
      <c r="B41" s="66" t="s">
        <v>0</v>
      </c>
      <c r="C41" s="72"/>
      <c r="D41" s="73">
        <v>3626</v>
      </c>
      <c r="E41" s="43">
        <f>D41/$D$53</f>
        <v>0.69224894998090869</v>
      </c>
      <c r="F41" s="71"/>
      <c r="G41" s="73">
        <v>3343</v>
      </c>
      <c r="H41" s="43">
        <f>G41/$G$53</f>
        <v>0.6942886812045691</v>
      </c>
      <c r="I41" s="71"/>
      <c r="J41" s="284">
        <f>G41-D41</f>
        <v>-283</v>
      </c>
      <c r="K41" s="240">
        <f>(G41/D41)-1</f>
        <v>-7.8047435190292336E-2</v>
      </c>
    </row>
    <row r="42" spans="1:13" ht="12.75" customHeight="1" x14ac:dyDescent="0.2">
      <c r="B42" s="66" t="s">
        <v>1</v>
      </c>
      <c r="C42" s="72"/>
      <c r="D42" s="73">
        <v>1612</v>
      </c>
      <c r="E42" s="43">
        <f>D42/$D$53</f>
        <v>0.30775105001909125</v>
      </c>
      <c r="F42" s="71"/>
      <c r="G42" s="73">
        <v>1472</v>
      </c>
      <c r="H42" s="43">
        <f>G42/$G$53</f>
        <v>0.30571131879543095</v>
      </c>
      <c r="I42" s="71"/>
      <c r="J42" s="284">
        <f>G42-D42</f>
        <v>-140</v>
      </c>
      <c r="K42" s="240">
        <f>(G42/D42)-1</f>
        <v>-8.6848635235732052E-2</v>
      </c>
    </row>
    <row r="43" spans="1:13" x14ac:dyDescent="0.2">
      <c r="A43" s="45"/>
      <c r="B43" s="195"/>
      <c r="C43" s="72"/>
      <c r="D43" s="194"/>
      <c r="E43" s="196"/>
      <c r="F43" s="197"/>
      <c r="G43" s="194"/>
      <c r="H43" s="196"/>
      <c r="I43" s="198"/>
      <c r="J43" s="284"/>
      <c r="K43" s="285"/>
      <c r="M43" s="4" t="s">
        <v>181</v>
      </c>
    </row>
    <row r="44" spans="1:13" x14ac:dyDescent="0.2">
      <c r="B44" s="479" t="s">
        <v>199</v>
      </c>
      <c r="C44" s="480"/>
      <c r="D44" s="73">
        <v>161</v>
      </c>
      <c r="E44" s="81">
        <f t="shared" ref="E44:E52" si="0">D44/$D$53</f>
        <v>3.0736922489499809E-2</v>
      </c>
      <c r="F44" s="262"/>
      <c r="G44" s="73">
        <v>145</v>
      </c>
      <c r="H44" s="406">
        <f>G44/$G$53</f>
        <v>3.0114226375908618E-2</v>
      </c>
      <c r="I44" s="198"/>
      <c r="J44" s="284">
        <f t="shared" ref="J44:J53" si="1">G44-D44</f>
        <v>-16</v>
      </c>
      <c r="K44" s="240">
        <f t="shared" ref="K44:K52" si="2">(G44/D44)-1</f>
        <v>-9.9378881987577605E-2</v>
      </c>
    </row>
    <row r="45" spans="1:13" ht="26.45" customHeight="1" x14ac:dyDescent="0.2">
      <c r="B45" s="338" t="s">
        <v>208</v>
      </c>
      <c r="C45" s="72"/>
      <c r="D45" s="73">
        <v>19</v>
      </c>
      <c r="E45" s="43">
        <f t="shared" si="0"/>
        <v>3.6273386788850705E-3</v>
      </c>
      <c r="F45" s="262"/>
      <c r="G45" s="73">
        <v>30</v>
      </c>
      <c r="H45" s="406">
        <f t="shared" ref="H45:H52" si="3">G45/$G$53</f>
        <v>6.2305295950155761E-3</v>
      </c>
      <c r="I45" s="198"/>
      <c r="J45" s="284">
        <f t="shared" si="1"/>
        <v>11</v>
      </c>
      <c r="K45" s="240">
        <f t="shared" si="2"/>
        <v>0.57894736842105265</v>
      </c>
    </row>
    <row r="46" spans="1:13" ht="12.75" customHeight="1" x14ac:dyDescent="0.2">
      <c r="B46" s="308" t="s">
        <v>209</v>
      </c>
      <c r="C46" s="72"/>
      <c r="D46" s="73">
        <v>2344</v>
      </c>
      <c r="E46" s="43">
        <f t="shared" si="0"/>
        <v>0.44749904543718977</v>
      </c>
      <c r="F46" s="262"/>
      <c r="G46" s="73">
        <v>2153</v>
      </c>
      <c r="H46" s="406">
        <f t="shared" si="3"/>
        <v>0.44714434060228453</v>
      </c>
      <c r="I46" s="198"/>
      <c r="J46" s="284">
        <f t="shared" si="1"/>
        <v>-191</v>
      </c>
      <c r="K46" s="240">
        <f t="shared" si="2"/>
        <v>-8.1484641638225219E-2</v>
      </c>
    </row>
    <row r="47" spans="1:13" x14ac:dyDescent="0.2">
      <c r="B47" s="479" t="s">
        <v>202</v>
      </c>
      <c r="C47" s="480"/>
      <c r="D47" s="73">
        <v>4</v>
      </c>
      <c r="E47" s="81">
        <f t="shared" ref="E47" si="4">D47/$D$53</f>
        <v>7.6365024818633069E-4</v>
      </c>
      <c r="F47" s="262"/>
      <c r="G47" s="73">
        <v>5</v>
      </c>
      <c r="H47" s="406">
        <f t="shared" si="3"/>
        <v>1.0384215991692627E-3</v>
      </c>
      <c r="I47" s="198"/>
      <c r="J47" s="284">
        <f t="shared" si="1"/>
        <v>1</v>
      </c>
      <c r="K47" s="240">
        <f t="shared" si="2"/>
        <v>0.25</v>
      </c>
    </row>
    <row r="48" spans="1:13" x14ac:dyDescent="0.2">
      <c r="B48" s="307" t="s">
        <v>207</v>
      </c>
      <c r="C48" s="72"/>
      <c r="D48" s="73">
        <v>444</v>
      </c>
      <c r="E48" s="43">
        <f t="shared" si="0"/>
        <v>8.4765177548682707E-2</v>
      </c>
      <c r="F48" s="262"/>
      <c r="G48" s="73">
        <v>433</v>
      </c>
      <c r="H48" s="406">
        <f t="shared" si="3"/>
        <v>8.9927310488058146E-2</v>
      </c>
      <c r="I48" s="198"/>
      <c r="J48" s="284">
        <f t="shared" si="1"/>
        <v>-11</v>
      </c>
      <c r="K48" s="240">
        <f t="shared" si="2"/>
        <v>-2.4774774774774744E-2</v>
      </c>
    </row>
    <row r="49" spans="1:11" x14ac:dyDescent="0.2">
      <c r="B49" s="307" t="s">
        <v>210</v>
      </c>
      <c r="C49" s="72"/>
      <c r="D49" s="73">
        <v>1910</v>
      </c>
      <c r="E49" s="43">
        <f t="shared" si="0"/>
        <v>0.36464299350897289</v>
      </c>
      <c r="F49" s="262"/>
      <c r="G49" s="73">
        <v>1760</v>
      </c>
      <c r="H49" s="406">
        <f>G49/$G$53</f>
        <v>0.36552440290758048</v>
      </c>
      <c r="I49" s="198"/>
      <c r="J49" s="284">
        <f t="shared" si="1"/>
        <v>-150</v>
      </c>
      <c r="K49" s="240">
        <f t="shared" si="2"/>
        <v>-7.8534031413612593E-2</v>
      </c>
    </row>
    <row r="50" spans="1:11" x14ac:dyDescent="0.2">
      <c r="B50" s="307" t="s">
        <v>291</v>
      </c>
      <c r="C50" s="72"/>
      <c r="D50" s="73">
        <v>51</v>
      </c>
      <c r="E50" s="43">
        <f t="shared" si="0"/>
        <v>9.736540664375716E-3</v>
      </c>
      <c r="F50" s="262"/>
      <c r="G50" s="73">
        <v>35</v>
      </c>
      <c r="H50" s="406">
        <f t="shared" si="3"/>
        <v>7.2689511941848393E-3</v>
      </c>
      <c r="I50" s="198"/>
      <c r="J50" s="284">
        <f t="shared" si="1"/>
        <v>-16</v>
      </c>
      <c r="K50" s="240">
        <f t="shared" si="2"/>
        <v>-0.31372549019607843</v>
      </c>
    </row>
    <row r="51" spans="1:11" x14ac:dyDescent="0.2">
      <c r="B51" s="309" t="s">
        <v>292</v>
      </c>
      <c r="C51" s="72"/>
      <c r="D51" s="73">
        <v>116</v>
      </c>
      <c r="E51" s="43">
        <f t="shared" si="0"/>
        <v>2.2145857197403588E-2</v>
      </c>
      <c r="F51" s="263"/>
      <c r="G51" s="73">
        <v>109</v>
      </c>
      <c r="H51" s="406">
        <f t="shared" si="3"/>
        <v>2.2637590861889927E-2</v>
      </c>
      <c r="I51" s="198"/>
      <c r="J51" s="284">
        <f t="shared" si="1"/>
        <v>-7</v>
      </c>
      <c r="K51" s="240">
        <f t="shared" si="2"/>
        <v>-6.0344827586206851E-2</v>
      </c>
    </row>
    <row r="52" spans="1:11" x14ac:dyDescent="0.2">
      <c r="B52" s="308" t="s">
        <v>293</v>
      </c>
      <c r="C52" s="72"/>
      <c r="D52" s="73">
        <v>189</v>
      </c>
      <c r="E52" s="43">
        <f t="shared" si="0"/>
        <v>3.608247422680412E-2</v>
      </c>
      <c r="F52" s="262"/>
      <c r="G52" s="73">
        <v>145</v>
      </c>
      <c r="H52" s="406">
        <f t="shared" si="3"/>
        <v>3.0114226375908618E-2</v>
      </c>
      <c r="I52" s="198"/>
      <c r="J52" s="284">
        <f t="shared" si="1"/>
        <v>-44</v>
      </c>
      <c r="K52" s="240">
        <f t="shared" si="2"/>
        <v>-0.23280423280423279</v>
      </c>
    </row>
    <row r="53" spans="1:11" x14ac:dyDescent="0.2">
      <c r="B53" s="78" t="s">
        <v>2</v>
      </c>
      <c r="C53" s="79"/>
      <c r="D53" s="80">
        <f>SUM(D41:D42)</f>
        <v>5238</v>
      </c>
      <c r="E53" s="169">
        <f>SUM(E41:E42)</f>
        <v>1</v>
      </c>
      <c r="F53" s="200"/>
      <c r="G53" s="80">
        <f>SUM(G41:G42)</f>
        <v>4815</v>
      </c>
      <c r="H53" s="169">
        <f>SUM(H41:H42)</f>
        <v>1</v>
      </c>
      <c r="I53" s="260"/>
      <c r="J53" s="428">
        <f t="shared" si="1"/>
        <v>-423</v>
      </c>
      <c r="K53" s="185">
        <f>(G53/D53)-1</f>
        <v>-8.0756013745704514E-2</v>
      </c>
    </row>
    <row r="54" spans="1:11" x14ac:dyDescent="0.2">
      <c r="A54" s="45"/>
      <c r="D54" s="5"/>
    </row>
    <row r="55" spans="1:11" ht="4.5" customHeight="1" x14ac:dyDescent="0.2">
      <c r="A55" s="215"/>
      <c r="B55" s="215"/>
      <c r="C55" s="215"/>
      <c r="D55" s="215"/>
      <c r="E55" s="215"/>
      <c r="F55" s="215"/>
      <c r="G55" s="215"/>
      <c r="H55" s="215"/>
      <c r="I55" s="215"/>
      <c r="J55" s="215"/>
      <c r="K55" s="215"/>
    </row>
    <row r="56" spans="1:11" ht="15.75" thickBot="1" x14ac:dyDescent="0.3">
      <c r="A56" s="226"/>
      <c r="B56" s="356">
        <v>42961</v>
      </c>
      <c r="C56" s="221"/>
      <c r="D56" s="220"/>
      <c r="E56" s="222"/>
      <c r="F56" s="220"/>
      <c r="G56" s="220"/>
      <c r="H56" s="220"/>
      <c r="I56" s="223"/>
      <c r="J56" s="223"/>
      <c r="K56" s="250" t="s">
        <v>275</v>
      </c>
    </row>
  </sheetData>
  <mergeCells count="3">
    <mergeCell ref="B44:C44"/>
    <mergeCell ref="B47:C47"/>
    <mergeCell ref="A2:K2"/>
  </mergeCells>
  <phoneticPr fontId="0" type="noConversion"/>
  <conditionalFormatting sqref="J41:K53">
    <cfRule type="cellIs" dxfId="22" priority="1" operator="lessThan">
      <formula>0</formula>
    </cfRule>
  </conditionalFormatting>
  <printOptions horizontalCentered="1"/>
  <pageMargins left="0.75" right="0.75" top="0.5" bottom="0.5" header="0.5" footer="0.75"/>
  <pageSetup scale="95" orientation="portrait" r:id="rId1"/>
  <headerFooter alignWithMargins="0">
    <oddFooter xml:space="preserve">&amp;C&amp;P-2 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opLeftCell="A19" zoomScaleNormal="100" workbookViewId="0">
      <selection activeCell="H47" sqref="H47"/>
    </sheetView>
  </sheetViews>
  <sheetFormatPr defaultColWidth="8.85546875" defaultRowHeight="12.75" x14ac:dyDescent="0.2"/>
  <cols>
    <col min="1" max="1" width="3.42578125" style="3" customWidth="1"/>
    <col min="2" max="2" width="22" style="3" customWidth="1"/>
    <col min="3" max="4" width="7.7109375" style="3" customWidth="1"/>
    <col min="5" max="5" width="2.85546875" style="3" customWidth="1"/>
    <col min="6" max="7" width="7.7109375" style="3" customWidth="1"/>
    <col min="8" max="8" width="2.85546875" style="3" customWidth="1"/>
    <col min="9" max="9" width="7.7109375" style="3" customWidth="1"/>
    <col min="10" max="10" width="9.7109375" style="3" customWidth="1"/>
    <col min="11" max="16384" width="8.85546875" style="3"/>
  </cols>
  <sheetData>
    <row r="1" spans="1:10" customFormat="1" ht="4.5" customHeight="1" x14ac:dyDescent="0.2">
      <c r="A1" s="215"/>
      <c r="B1" s="215"/>
      <c r="C1" s="215"/>
      <c r="D1" s="215"/>
      <c r="E1" s="215"/>
      <c r="F1" s="215"/>
      <c r="G1" s="215"/>
      <c r="H1" s="215"/>
      <c r="I1" s="215"/>
      <c r="J1" s="215"/>
    </row>
    <row r="2" spans="1:10" customFormat="1" ht="15.75" x14ac:dyDescent="0.25">
      <c r="A2" s="264" t="s">
        <v>192</v>
      </c>
      <c r="B2" s="219"/>
      <c r="C2" s="219"/>
      <c r="D2" s="219"/>
      <c r="E2" s="219"/>
      <c r="F2" s="219"/>
      <c r="G2" s="219"/>
      <c r="H2" s="219"/>
      <c r="I2" s="219"/>
      <c r="J2" s="225"/>
    </row>
    <row r="22" ht="13.15" customHeight="1" x14ac:dyDescent="0.2"/>
    <row r="23" ht="6.6" customHeight="1" x14ac:dyDescent="0.2"/>
    <row r="42" spans="2:12" ht="15" customHeight="1" x14ac:dyDescent="0.2"/>
    <row r="43" spans="2:12" ht="15" customHeight="1" x14ac:dyDescent="0.2">
      <c r="B43" s="10"/>
      <c r="C43" s="24" t="s">
        <v>328</v>
      </c>
      <c r="D43" s="25"/>
      <c r="E43" s="89"/>
      <c r="F43" s="24" t="s">
        <v>327</v>
      </c>
      <c r="G43" s="25"/>
      <c r="H43" s="74"/>
      <c r="I43" s="34" t="s">
        <v>48</v>
      </c>
      <c r="J43" s="34" t="s">
        <v>49</v>
      </c>
    </row>
    <row r="44" spans="2:12" ht="15" customHeight="1" x14ac:dyDescent="0.2">
      <c r="B44" s="12"/>
      <c r="C44" s="26" t="s">
        <v>14</v>
      </c>
      <c r="D44" s="26" t="s">
        <v>13</v>
      </c>
      <c r="E44" s="35"/>
      <c r="F44" s="26" t="s">
        <v>14</v>
      </c>
      <c r="G44" s="26" t="s">
        <v>13</v>
      </c>
      <c r="H44" s="36"/>
      <c r="I44" s="26" t="s">
        <v>14</v>
      </c>
      <c r="J44" s="26" t="s">
        <v>13</v>
      </c>
    </row>
    <row r="45" spans="2:12" ht="15" customHeight="1" x14ac:dyDescent="0.2">
      <c r="B45" s="66" t="s">
        <v>57</v>
      </c>
      <c r="C45" s="67">
        <v>2550</v>
      </c>
      <c r="D45" s="170">
        <f>C45/$C$50</f>
        <v>0.48682703321878579</v>
      </c>
      <c r="E45" s="68"/>
      <c r="F45" s="67">
        <v>2251</v>
      </c>
      <c r="G45" s="170">
        <f>F45/$F$50</f>
        <v>0.46749740394600209</v>
      </c>
      <c r="H45" s="69"/>
      <c r="I45" s="239">
        <f>F45-C45</f>
        <v>-299</v>
      </c>
      <c r="J45" s="240">
        <f>(F45/C45)-1</f>
        <v>-0.11725490196078436</v>
      </c>
    </row>
    <row r="46" spans="2:12" ht="15" customHeight="1" x14ac:dyDescent="0.2">
      <c r="B46" s="66" t="s">
        <v>58</v>
      </c>
      <c r="C46" s="67">
        <v>2688</v>
      </c>
      <c r="D46" s="170">
        <f>C46/$C$50</f>
        <v>0.51317296678121416</v>
      </c>
      <c r="E46" s="68"/>
      <c r="F46" s="67">
        <v>2564</v>
      </c>
      <c r="G46" s="170">
        <f>F46/$F$50</f>
        <v>0.53250259605399797</v>
      </c>
      <c r="H46" s="69"/>
      <c r="I46" s="239">
        <f>F46-C46</f>
        <v>-124</v>
      </c>
      <c r="J46" s="240">
        <f>(F46/C46)-1</f>
        <v>-4.6130952380952328E-2</v>
      </c>
    </row>
    <row r="47" spans="2:12" ht="15.6" customHeight="1" x14ac:dyDescent="0.2">
      <c r="B47" s="202"/>
      <c r="C47" s="203"/>
      <c r="D47" s="204"/>
      <c r="F47" s="203"/>
      <c r="G47" s="204"/>
      <c r="H47" s="261"/>
      <c r="I47" s="241"/>
      <c r="J47" s="241"/>
    </row>
    <row r="48" spans="2:12" ht="15" customHeight="1" x14ac:dyDescent="0.2">
      <c r="B48" s="199" t="s">
        <v>174</v>
      </c>
      <c r="C48" s="67">
        <v>25395</v>
      </c>
      <c r="D48" s="448"/>
      <c r="E48" s="68"/>
      <c r="F48" s="67">
        <v>23247</v>
      </c>
      <c r="G48" s="448"/>
      <c r="H48" s="70"/>
      <c r="I48" s="239">
        <f>F48-C48</f>
        <v>-2148</v>
      </c>
      <c r="J48" s="240">
        <f>(F48/C48)-1</f>
        <v>-8.4583579444772572E-2</v>
      </c>
      <c r="L48" s="3" t="s">
        <v>181</v>
      </c>
    </row>
    <row r="49" spans="1:12" ht="15" customHeight="1" x14ac:dyDescent="0.2">
      <c r="A49" s="3" t="s">
        <v>181</v>
      </c>
      <c r="B49" s="305" t="s">
        <v>176</v>
      </c>
      <c r="C49" s="237">
        <f>(C48)/6</f>
        <v>4232.5</v>
      </c>
      <c r="D49" s="448"/>
      <c r="F49" s="237">
        <v>3874.5</v>
      </c>
      <c r="G49" s="448"/>
      <c r="H49" s="8"/>
      <c r="I49" s="239">
        <f>F49-C49</f>
        <v>-358</v>
      </c>
      <c r="J49" s="240">
        <f>(F49/C49)-1</f>
        <v>-8.4583579444772572E-2</v>
      </c>
      <c r="K49" s="3" t="s">
        <v>181</v>
      </c>
    </row>
    <row r="50" spans="1:12" ht="16.149999999999999" customHeight="1" x14ac:dyDescent="0.2">
      <c r="B50" s="78" t="s">
        <v>3</v>
      </c>
      <c r="C50" s="238">
        <f>SUM(C45:C46)</f>
        <v>5238</v>
      </c>
      <c r="D50" s="83">
        <f>SUM(D45:D46)</f>
        <v>1</v>
      </c>
      <c r="E50" s="260"/>
      <c r="F50" s="238">
        <f>SUM(F45:F46)</f>
        <v>4815</v>
      </c>
      <c r="G50" s="83">
        <f>SUM(G45:G46)</f>
        <v>1</v>
      </c>
      <c r="H50" s="201"/>
      <c r="I50" s="429">
        <f>F50-C50</f>
        <v>-423</v>
      </c>
      <c r="J50" s="185">
        <f>(F50/C50)-1</f>
        <v>-8.0756013745704514E-2</v>
      </c>
    </row>
    <row r="52" spans="1:12" ht="12" customHeight="1" x14ac:dyDescent="0.2">
      <c r="E52" s="8"/>
      <c r="H52" s="8"/>
      <c r="L52" s="3" t="s">
        <v>181</v>
      </c>
    </row>
    <row r="53" spans="1:12" s="95" customFormat="1" ht="11.25" x14ac:dyDescent="0.2">
      <c r="A53" s="187"/>
    </row>
    <row r="54" spans="1:12" customFormat="1" ht="4.5" customHeight="1" x14ac:dyDescent="0.2">
      <c r="A54" s="215"/>
      <c r="B54" s="215"/>
      <c r="C54" s="215"/>
      <c r="D54" s="215"/>
      <c r="E54" s="215"/>
      <c r="F54" s="215"/>
      <c r="G54" s="215"/>
      <c r="H54" s="215"/>
      <c r="I54" s="215"/>
      <c r="J54" s="215"/>
    </row>
    <row r="55" spans="1:12" customFormat="1" ht="15.75" thickBot="1" x14ac:dyDescent="0.3">
      <c r="A55" s="226"/>
      <c r="B55" s="356">
        <v>42961</v>
      </c>
      <c r="C55" s="221"/>
      <c r="D55" s="220"/>
      <c r="E55" s="222"/>
      <c r="F55" s="220"/>
      <c r="G55" s="220"/>
      <c r="H55" s="223"/>
      <c r="I55" s="223"/>
      <c r="J55" s="250" t="s">
        <v>275</v>
      </c>
    </row>
  </sheetData>
  <phoneticPr fontId="0" type="noConversion"/>
  <conditionalFormatting sqref="I45:J50">
    <cfRule type="cellIs" dxfId="21" priority="1" operator="lessThan">
      <formula>0</formula>
    </cfRule>
  </conditionalFormatting>
  <printOptions horizontalCentered="1"/>
  <pageMargins left="0.75" right="0.75" top="0.5" bottom="0.5" header="0.5" footer="0.75"/>
  <pageSetup orientation="portrait" r:id="rId1"/>
  <headerFooter alignWithMargins="0">
    <oddFooter xml:space="preserve">&amp;C&amp;P-2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Normal="100" workbookViewId="0">
      <selection activeCell="B56" sqref="B56"/>
    </sheetView>
  </sheetViews>
  <sheetFormatPr defaultRowHeight="12.75" x14ac:dyDescent="0.2"/>
  <cols>
    <col min="1" max="1" width="2.85546875" customWidth="1"/>
    <col min="2" max="2" width="20.7109375" customWidth="1"/>
    <col min="3" max="3" width="7.7109375" customWidth="1"/>
    <col min="4" max="4" width="9.7109375" customWidth="1"/>
    <col min="5" max="5" width="2.7109375" customWidth="1"/>
    <col min="6" max="6" width="7.7109375" customWidth="1"/>
    <col min="7" max="7" width="9.7109375" customWidth="1"/>
    <col min="8" max="8" width="2.7109375" customWidth="1"/>
    <col min="9" max="9" width="7.7109375" customWidth="1"/>
    <col min="10" max="10" width="9.7109375" customWidth="1"/>
  </cols>
  <sheetData>
    <row r="1" spans="1:10" ht="4.5" customHeight="1" x14ac:dyDescent="0.2">
      <c r="A1" s="215"/>
      <c r="B1" s="215"/>
      <c r="C1" s="215"/>
      <c r="D1" s="215"/>
      <c r="E1" s="215"/>
      <c r="F1" s="215"/>
      <c r="G1" s="215"/>
      <c r="H1" s="215"/>
      <c r="I1" s="215"/>
      <c r="J1" s="215"/>
    </row>
    <row r="2" spans="1:10" ht="15.75" x14ac:dyDescent="0.25">
      <c r="A2" s="264" t="s">
        <v>193</v>
      </c>
      <c r="B2" s="219"/>
      <c r="C2" s="219"/>
      <c r="D2" s="219"/>
      <c r="E2" s="219"/>
      <c r="F2" s="219"/>
      <c r="G2" s="219"/>
      <c r="H2" s="219"/>
      <c r="I2" s="219"/>
      <c r="J2" s="225"/>
    </row>
    <row r="21" spans="7:13" x14ac:dyDescent="0.2">
      <c r="M21" s="88"/>
    </row>
    <row r="27" spans="7:13" ht="15.75" customHeight="1" x14ac:dyDescent="0.2"/>
    <row r="28" spans="7:13" ht="15.75" customHeight="1" x14ac:dyDescent="0.2"/>
    <row r="32" spans="7:13" x14ac:dyDescent="0.2">
      <c r="G32" t="s">
        <v>181</v>
      </c>
    </row>
    <row r="33" spans="2:10" ht="15" customHeight="1" x14ac:dyDescent="0.2">
      <c r="E33" s="45"/>
      <c r="H33" s="45"/>
    </row>
    <row r="34" spans="2:10" ht="15" customHeight="1" x14ac:dyDescent="0.2">
      <c r="B34" s="9" t="s">
        <v>290</v>
      </c>
      <c r="C34" s="24" t="s">
        <v>328</v>
      </c>
      <c r="D34" s="25"/>
      <c r="E34" s="89"/>
      <c r="F34" s="24" t="s">
        <v>327</v>
      </c>
      <c r="G34" s="25"/>
      <c r="H34" s="74"/>
      <c r="I34" s="28" t="s">
        <v>48</v>
      </c>
      <c r="J34" s="28" t="s">
        <v>50</v>
      </c>
    </row>
    <row r="35" spans="2:10" ht="15" customHeight="1" x14ac:dyDescent="0.2">
      <c r="B35" s="12"/>
      <c r="C35" s="26" t="s">
        <v>14</v>
      </c>
      <c r="D35" s="26" t="s">
        <v>13</v>
      </c>
      <c r="E35" s="35"/>
      <c r="F35" s="26" t="s">
        <v>14</v>
      </c>
      <c r="G35" s="26" t="s">
        <v>13</v>
      </c>
      <c r="H35" s="36"/>
      <c r="I35" s="26" t="s">
        <v>14</v>
      </c>
      <c r="J35" s="26" t="s">
        <v>13</v>
      </c>
    </row>
    <row r="36" spans="2:10" ht="15" customHeight="1" x14ac:dyDescent="0.2">
      <c r="B36" s="17" t="s">
        <v>20</v>
      </c>
      <c r="C36" s="18">
        <v>61</v>
      </c>
      <c r="D36" s="20">
        <f>C36/$C$46</f>
        <v>1.1645666284841543E-2</v>
      </c>
      <c r="E36" s="13"/>
      <c r="F36" s="18">
        <v>65</v>
      </c>
      <c r="G36" s="20">
        <f t="shared" ref="G36:G45" si="0">F36/$F$46</f>
        <v>1.3499480789200415E-2</v>
      </c>
      <c r="H36" s="19"/>
      <c r="I36" s="243">
        <f>F36-C36</f>
        <v>4</v>
      </c>
      <c r="J36" s="244">
        <f>(F36/C36)-1</f>
        <v>6.5573770491803351E-2</v>
      </c>
    </row>
    <row r="37" spans="2:10" ht="15" customHeight="1" x14ac:dyDescent="0.2">
      <c r="B37" s="17" t="s">
        <v>21</v>
      </c>
      <c r="C37" s="18">
        <v>689</v>
      </c>
      <c r="D37" s="20">
        <f t="shared" ref="D37:D45" si="1">C37/$C$46</f>
        <v>0.13153875525009545</v>
      </c>
      <c r="E37" s="13"/>
      <c r="F37" s="18">
        <v>655</v>
      </c>
      <c r="G37" s="20">
        <f t="shared" si="0"/>
        <v>0.13603322949117341</v>
      </c>
      <c r="H37" s="19"/>
      <c r="I37" s="243">
        <f t="shared" ref="I37:I46" si="2">F37-C37</f>
        <v>-34</v>
      </c>
      <c r="J37" s="244">
        <f t="shared" ref="J37:J45" si="3">(F37/C37)-1</f>
        <v>-4.934687953555883E-2</v>
      </c>
    </row>
    <row r="38" spans="2:10" ht="15" customHeight="1" x14ac:dyDescent="0.2">
      <c r="B38" s="17" t="s">
        <v>22</v>
      </c>
      <c r="C38" s="18">
        <v>771</v>
      </c>
      <c r="D38" s="20">
        <f t="shared" si="1"/>
        <v>0.14719358533791524</v>
      </c>
      <c r="E38" s="13"/>
      <c r="F38" s="18">
        <v>719</v>
      </c>
      <c r="G38" s="20">
        <f t="shared" si="0"/>
        <v>0.14932502596053998</v>
      </c>
      <c r="H38" s="19"/>
      <c r="I38" s="243">
        <f t="shared" si="2"/>
        <v>-52</v>
      </c>
      <c r="J38" s="244">
        <f t="shared" si="3"/>
        <v>-6.7444876783398167E-2</v>
      </c>
    </row>
    <row r="39" spans="2:10" ht="15" customHeight="1" x14ac:dyDescent="0.2">
      <c r="B39" s="17" t="s">
        <v>23</v>
      </c>
      <c r="C39" s="18">
        <v>899</v>
      </c>
      <c r="D39" s="20">
        <f t="shared" si="1"/>
        <v>0.17163039327987781</v>
      </c>
      <c r="E39" s="13"/>
      <c r="F39" s="18">
        <v>765</v>
      </c>
      <c r="G39" s="20">
        <f t="shared" si="0"/>
        <v>0.15887850467289719</v>
      </c>
      <c r="H39" s="19"/>
      <c r="I39" s="243">
        <f t="shared" si="2"/>
        <v>-134</v>
      </c>
      <c r="J39" s="244">
        <f t="shared" si="3"/>
        <v>-0.14905450500556172</v>
      </c>
    </row>
    <row r="40" spans="2:10" ht="15" customHeight="1" x14ac:dyDescent="0.2">
      <c r="B40" s="17" t="s">
        <v>24</v>
      </c>
      <c r="C40" s="18">
        <v>1089</v>
      </c>
      <c r="D40" s="20">
        <f t="shared" si="1"/>
        <v>0.20790378006872853</v>
      </c>
      <c r="E40" s="13"/>
      <c r="F40" s="18">
        <v>1040</v>
      </c>
      <c r="G40" s="20">
        <f t="shared" si="0"/>
        <v>0.21599169262720663</v>
      </c>
      <c r="H40" s="19"/>
      <c r="I40" s="243">
        <f t="shared" si="2"/>
        <v>-49</v>
      </c>
      <c r="J40" s="244">
        <f t="shared" si="3"/>
        <v>-4.4995408631772316E-2</v>
      </c>
    </row>
    <row r="41" spans="2:10" ht="15" customHeight="1" x14ac:dyDescent="0.2">
      <c r="B41" s="17" t="s">
        <v>25</v>
      </c>
      <c r="C41" s="18">
        <v>659</v>
      </c>
      <c r="D41" s="20">
        <f>C41/$C$46</f>
        <v>0.12581137838869796</v>
      </c>
      <c r="E41" s="13"/>
      <c r="F41" s="18">
        <v>630</v>
      </c>
      <c r="G41" s="20">
        <f t="shared" si="0"/>
        <v>0.13084112149532709</v>
      </c>
      <c r="H41" s="19"/>
      <c r="I41" s="243">
        <f t="shared" si="2"/>
        <v>-29</v>
      </c>
      <c r="J41" s="244">
        <f t="shared" si="3"/>
        <v>-4.4006069802731362E-2</v>
      </c>
    </row>
    <row r="42" spans="2:10" ht="15" customHeight="1" x14ac:dyDescent="0.2">
      <c r="B42" s="17" t="s">
        <v>26</v>
      </c>
      <c r="C42" s="18">
        <v>457</v>
      </c>
      <c r="D42" s="20">
        <f t="shared" si="1"/>
        <v>8.7247040855288283E-2</v>
      </c>
      <c r="E42" s="13"/>
      <c r="F42" s="18">
        <v>410</v>
      </c>
      <c r="G42" s="20">
        <f t="shared" si="0"/>
        <v>8.5150571131879543E-2</v>
      </c>
      <c r="H42" s="19"/>
      <c r="I42" s="243">
        <f t="shared" si="2"/>
        <v>-47</v>
      </c>
      <c r="J42" s="244">
        <f t="shared" si="3"/>
        <v>-0.10284463894967177</v>
      </c>
    </row>
    <row r="43" spans="2:10" ht="15" customHeight="1" x14ac:dyDescent="0.2">
      <c r="B43" s="17" t="s">
        <v>27</v>
      </c>
      <c r="C43" s="18">
        <v>393</v>
      </c>
      <c r="D43" s="20">
        <f t="shared" si="1"/>
        <v>7.5028636884306985E-2</v>
      </c>
      <c r="E43" s="13"/>
      <c r="F43" s="18">
        <v>362</v>
      </c>
      <c r="G43" s="20">
        <f t="shared" si="0"/>
        <v>7.5181723779854617E-2</v>
      </c>
      <c r="H43" s="19"/>
      <c r="I43" s="243">
        <f t="shared" si="2"/>
        <v>-31</v>
      </c>
      <c r="J43" s="244">
        <f t="shared" si="3"/>
        <v>-7.8880407124681917E-2</v>
      </c>
    </row>
    <row r="44" spans="2:10" ht="15" customHeight="1" x14ac:dyDescent="0.2">
      <c r="B44" s="17" t="s">
        <v>28</v>
      </c>
      <c r="C44" s="18">
        <v>207</v>
      </c>
      <c r="D44" s="20">
        <f t="shared" si="1"/>
        <v>3.951890034364261E-2</v>
      </c>
      <c r="E44" s="13"/>
      <c r="F44" s="18">
        <v>154</v>
      </c>
      <c r="G44" s="20">
        <f t="shared" si="0"/>
        <v>3.1983385254413292E-2</v>
      </c>
      <c r="H44" s="19"/>
      <c r="I44" s="243">
        <f t="shared" si="2"/>
        <v>-53</v>
      </c>
      <c r="J44" s="244">
        <f t="shared" si="3"/>
        <v>-0.2560386473429952</v>
      </c>
    </row>
    <row r="45" spans="2:10" x14ac:dyDescent="0.2">
      <c r="B45" s="17" t="s">
        <v>29</v>
      </c>
      <c r="C45" s="18">
        <v>13</v>
      </c>
      <c r="D45" s="20">
        <f t="shared" si="1"/>
        <v>2.4818633066055746E-3</v>
      </c>
      <c r="E45" s="13"/>
      <c r="F45" s="18">
        <v>15</v>
      </c>
      <c r="G45" s="20">
        <f t="shared" si="0"/>
        <v>3.1152647975077881E-3</v>
      </c>
      <c r="H45" s="19"/>
      <c r="I45" s="243">
        <f t="shared" si="2"/>
        <v>2</v>
      </c>
      <c r="J45" s="244">
        <f t="shared" si="3"/>
        <v>0.15384615384615374</v>
      </c>
    </row>
    <row r="46" spans="2:10" x14ac:dyDescent="0.2">
      <c r="B46" s="84" t="s">
        <v>2</v>
      </c>
      <c r="C46" s="85">
        <f>SUM(C36:C45)</f>
        <v>5238</v>
      </c>
      <c r="D46" s="86">
        <f>SUM(D36:D45)</f>
        <v>1</v>
      </c>
      <c r="E46" s="64"/>
      <c r="F46" s="85">
        <f>SUM(F36:F45)</f>
        <v>4815</v>
      </c>
      <c r="G46" s="86">
        <f>SUM(G36:G45)</f>
        <v>1</v>
      </c>
      <c r="H46" s="87"/>
      <c r="I46" s="430">
        <f t="shared" si="2"/>
        <v>-423</v>
      </c>
      <c r="J46" s="189">
        <f>(F46/C46)-1</f>
        <v>-8.0756013745704514E-2</v>
      </c>
    </row>
    <row r="47" spans="2:10" x14ac:dyDescent="0.2">
      <c r="B47" s="205" t="s">
        <v>175</v>
      </c>
      <c r="C47" s="482">
        <v>28</v>
      </c>
      <c r="D47" s="483"/>
      <c r="E47" s="304"/>
      <c r="F47" s="482">
        <v>27.8</v>
      </c>
      <c r="G47" s="483"/>
      <c r="H47" s="45"/>
    </row>
    <row r="48" spans="2:10" x14ac:dyDescent="0.2">
      <c r="B48" s="129"/>
      <c r="E48" s="45"/>
      <c r="H48" s="45"/>
    </row>
    <row r="49" spans="1:10" x14ac:dyDescent="0.2">
      <c r="F49" s="4" t="s">
        <v>181</v>
      </c>
    </row>
    <row r="50" spans="1:10" x14ac:dyDescent="0.2">
      <c r="F50" s="4"/>
    </row>
    <row r="51" spans="1:10" x14ac:dyDescent="0.2">
      <c r="F51" s="4"/>
    </row>
    <row r="53" spans="1:10" x14ac:dyDescent="0.2">
      <c r="J53" s="45"/>
    </row>
    <row r="54" spans="1:10" ht="4.5" customHeight="1" x14ac:dyDescent="0.2">
      <c r="A54" s="215"/>
      <c r="B54" s="215"/>
      <c r="C54" s="215"/>
      <c r="D54" s="215"/>
      <c r="E54" s="215"/>
      <c r="F54" s="215"/>
      <c r="G54" s="215"/>
      <c r="H54" s="215"/>
      <c r="I54" s="215"/>
      <c r="J54" s="215"/>
    </row>
    <row r="55" spans="1:10" ht="15.75" thickBot="1" x14ac:dyDescent="0.3">
      <c r="A55" s="226"/>
      <c r="B55" s="356">
        <v>42961</v>
      </c>
      <c r="C55" s="221"/>
      <c r="D55" s="220"/>
      <c r="E55" s="222"/>
      <c r="F55" s="220"/>
      <c r="G55" s="220"/>
      <c r="H55" s="223"/>
      <c r="I55" s="223"/>
      <c r="J55" s="250" t="s">
        <v>275</v>
      </c>
    </row>
    <row r="56" spans="1:10" x14ac:dyDescent="0.2">
      <c r="J56" s="45"/>
    </row>
  </sheetData>
  <mergeCells count="2">
    <mergeCell ref="C47:D47"/>
    <mergeCell ref="F47:G47"/>
  </mergeCells>
  <phoneticPr fontId="0" type="noConversion"/>
  <conditionalFormatting sqref="I36:J46">
    <cfRule type="cellIs" dxfId="20" priority="1" operator="lessThan">
      <formula>0</formula>
    </cfRule>
  </conditionalFormatting>
  <pageMargins left="0.75" right="0.75" top="0.5" bottom="0.5" header="0.5" footer="0.5"/>
  <pageSetup orientation="portrait" r:id="rId1"/>
  <headerFooter alignWithMargins="0">
    <oddFooter xml:space="preserve">&amp;C&amp;P-2 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57"/>
  <sheetViews>
    <sheetView zoomScaleNormal="100" workbookViewId="0">
      <selection activeCell="B58" sqref="B58"/>
    </sheetView>
  </sheetViews>
  <sheetFormatPr defaultRowHeight="12.75" x14ac:dyDescent="0.2"/>
  <cols>
    <col min="1" max="1" width="4.7109375" customWidth="1"/>
    <col min="2" max="2" width="23.28515625" customWidth="1"/>
    <col min="3" max="3" width="7.7109375" customWidth="1"/>
    <col min="4" max="4" width="9.7109375" customWidth="1"/>
    <col min="5" max="5" width="2.7109375" customWidth="1"/>
    <col min="6" max="6" width="7.7109375" customWidth="1"/>
    <col min="7" max="7" width="9.7109375" customWidth="1"/>
    <col min="8" max="8" width="2.7109375" customWidth="1"/>
    <col min="9" max="9" width="7.7109375" customWidth="1"/>
    <col min="10" max="10" width="9.7109375" customWidth="1"/>
  </cols>
  <sheetData>
    <row r="1" spans="1:10" ht="4.5" customHeight="1" x14ac:dyDescent="0.2">
      <c r="A1" s="215"/>
      <c r="B1" s="215"/>
      <c r="C1" s="215"/>
      <c r="D1" s="215"/>
      <c r="E1" s="215"/>
      <c r="F1" s="215"/>
      <c r="G1" s="215"/>
      <c r="H1" s="215"/>
      <c r="I1" s="215"/>
      <c r="J1" s="215"/>
    </row>
    <row r="2" spans="1:10" ht="15.75" x14ac:dyDescent="0.25">
      <c r="A2" s="264" t="s">
        <v>194</v>
      </c>
      <c r="B2" s="219"/>
      <c r="C2" s="219"/>
      <c r="D2" s="219"/>
      <c r="E2" s="219"/>
      <c r="F2" s="219"/>
      <c r="G2" s="219"/>
      <c r="H2" s="219"/>
      <c r="I2" s="219"/>
      <c r="J2" s="225"/>
    </row>
    <row r="3" spans="1:10" ht="17.45" customHeight="1" x14ac:dyDescent="0.2"/>
    <row r="18" spans="2:11" ht="12.95" customHeight="1" x14ac:dyDescent="0.2">
      <c r="K18" s="45"/>
    </row>
    <row r="19" spans="2:11" ht="12.95" customHeight="1" x14ac:dyDescent="0.2">
      <c r="K19" s="45"/>
    </row>
    <row r="20" spans="2:11" ht="12.95" customHeight="1" x14ac:dyDescent="0.2">
      <c r="K20" s="45"/>
    </row>
    <row r="21" spans="2:11" ht="12.95" customHeight="1" x14ac:dyDescent="0.2">
      <c r="K21" s="45"/>
    </row>
    <row r="22" spans="2:11" ht="12.95" customHeight="1" x14ac:dyDescent="0.2">
      <c r="K22" s="45"/>
    </row>
    <row r="23" spans="2:11" ht="12.95" customHeight="1" x14ac:dyDescent="0.2">
      <c r="K23" s="45"/>
    </row>
    <row r="24" spans="2:11" ht="12.95" customHeight="1" x14ac:dyDescent="0.2">
      <c r="K24" s="45"/>
    </row>
    <row r="25" spans="2:11" ht="12.95" customHeight="1" x14ac:dyDescent="0.2">
      <c r="K25" s="45"/>
    </row>
    <row r="26" spans="2:11" ht="12.95" customHeight="1" x14ac:dyDescent="0.2">
      <c r="K26" s="45"/>
    </row>
    <row r="27" spans="2:11" ht="12.95" customHeight="1" x14ac:dyDescent="0.2">
      <c r="K27" s="45"/>
    </row>
    <row r="28" spans="2:11" ht="12.95" customHeight="1" x14ac:dyDescent="0.2">
      <c r="K28" s="45"/>
    </row>
    <row r="29" spans="2:11" ht="12.95" customHeight="1" x14ac:dyDescent="0.2">
      <c r="K29" s="45"/>
    </row>
    <row r="30" spans="2:11" ht="13.15" customHeight="1" x14ac:dyDescent="0.2">
      <c r="K30" s="45"/>
    </row>
    <row r="31" spans="2:11" ht="13.7" customHeight="1" x14ac:dyDescent="0.2">
      <c r="B31" s="9" t="s">
        <v>40</v>
      </c>
      <c r="C31" s="24" t="s">
        <v>328</v>
      </c>
      <c r="D31" s="25"/>
      <c r="E31" s="89"/>
      <c r="F31" s="24" t="s">
        <v>327</v>
      </c>
      <c r="G31" s="25"/>
      <c r="H31" s="74"/>
      <c r="I31" s="34" t="s">
        <v>48</v>
      </c>
      <c r="J31" s="34" t="s">
        <v>50</v>
      </c>
      <c r="K31" s="45"/>
    </row>
    <row r="32" spans="2:11" ht="13.7" customHeight="1" x14ac:dyDescent="0.2">
      <c r="B32" s="12"/>
      <c r="C32" s="26" t="s">
        <v>14</v>
      </c>
      <c r="D32" s="26" t="s">
        <v>13</v>
      </c>
      <c r="E32" s="35"/>
      <c r="F32" s="26" t="s">
        <v>14</v>
      </c>
      <c r="G32" s="26" t="s">
        <v>13</v>
      </c>
      <c r="H32" s="36"/>
      <c r="I32" s="26" t="s">
        <v>14</v>
      </c>
      <c r="J32" s="26" t="s">
        <v>13</v>
      </c>
      <c r="K32" s="45"/>
    </row>
    <row r="33" spans="2:14" ht="13.7" customHeight="1" x14ac:dyDescent="0.2">
      <c r="B33" s="17" t="s">
        <v>34</v>
      </c>
      <c r="C33" s="18">
        <v>3287</v>
      </c>
      <c r="D33" s="20">
        <f t="shared" ref="D33:D38" si="0">C33/$C$39</f>
        <v>0.62752959144711717</v>
      </c>
      <c r="E33" s="13"/>
      <c r="F33" s="18">
        <v>3362</v>
      </c>
      <c r="G33" s="20">
        <f>F33/$F$39</f>
        <v>0.69823468328141225</v>
      </c>
      <c r="H33" s="19"/>
      <c r="I33" s="243">
        <f>F33-C33</f>
        <v>75</v>
      </c>
      <c r="J33" s="244">
        <f>(F33/C33)-1</f>
        <v>2.2817158503194435E-2</v>
      </c>
    </row>
    <row r="34" spans="2:14" ht="13.7" customHeight="1" x14ac:dyDescent="0.2">
      <c r="B34" s="17" t="s">
        <v>35</v>
      </c>
      <c r="C34" s="18">
        <v>726</v>
      </c>
      <c r="D34" s="20">
        <f t="shared" si="0"/>
        <v>0.13860252004581902</v>
      </c>
      <c r="E34" s="13"/>
      <c r="F34" s="18">
        <v>639</v>
      </c>
      <c r="G34" s="20">
        <f>F34/$F$39</f>
        <v>0.13271028037383178</v>
      </c>
      <c r="H34" s="19"/>
      <c r="I34" s="243">
        <f t="shared" ref="I34:I39" si="1">F34-C34</f>
        <v>-87</v>
      </c>
      <c r="J34" s="244">
        <f t="shared" ref="J34:J38" si="2">(F34/C34)-1</f>
        <v>-0.1198347107438017</v>
      </c>
    </row>
    <row r="35" spans="2:14" ht="13.7" customHeight="1" x14ac:dyDescent="0.2">
      <c r="B35" s="17" t="s">
        <v>12</v>
      </c>
      <c r="C35" s="18">
        <v>288</v>
      </c>
      <c r="D35" s="20">
        <f t="shared" si="0"/>
        <v>5.4982817869415807E-2</v>
      </c>
      <c r="E35" s="13"/>
      <c r="F35" s="18">
        <v>334</v>
      </c>
      <c r="G35" s="20">
        <f>F35/$F$39</f>
        <v>6.9366562824506747E-2</v>
      </c>
      <c r="H35" s="19"/>
      <c r="I35" s="243">
        <f t="shared" si="1"/>
        <v>46</v>
      </c>
      <c r="J35" s="244">
        <f t="shared" si="2"/>
        <v>0.15972222222222232</v>
      </c>
    </row>
    <row r="36" spans="2:14" ht="13.7" customHeight="1" x14ac:dyDescent="0.2">
      <c r="B36" s="397" t="s">
        <v>311</v>
      </c>
      <c r="C36" s="18">
        <v>482</v>
      </c>
      <c r="D36" s="20">
        <f t="shared" si="0"/>
        <v>9.2019854906452841E-2</v>
      </c>
      <c r="E36" s="13"/>
      <c r="F36" s="386"/>
      <c r="G36" s="387"/>
      <c r="H36" s="19"/>
      <c r="I36" s="243">
        <f t="shared" si="1"/>
        <v>-482</v>
      </c>
      <c r="J36" s="244">
        <f t="shared" si="2"/>
        <v>-1</v>
      </c>
    </row>
    <row r="37" spans="2:14" ht="13.7" customHeight="1" x14ac:dyDescent="0.2">
      <c r="B37" s="282" t="s">
        <v>310</v>
      </c>
      <c r="C37" s="18">
        <v>194</v>
      </c>
      <c r="D37" s="20">
        <f t="shared" si="0"/>
        <v>3.7037037037037035E-2</v>
      </c>
      <c r="E37" s="13"/>
      <c r="F37" s="18">
        <v>236</v>
      </c>
      <c r="G37" s="20">
        <f>F37/$F$39</f>
        <v>4.9013499480789202E-2</v>
      </c>
      <c r="H37" s="19"/>
      <c r="I37" s="243">
        <f t="shared" si="1"/>
        <v>42</v>
      </c>
      <c r="J37" s="244">
        <f t="shared" si="2"/>
        <v>0.21649484536082464</v>
      </c>
    </row>
    <row r="38" spans="2:14" ht="13.7" customHeight="1" x14ac:dyDescent="0.2">
      <c r="B38" s="282" t="s">
        <v>248</v>
      </c>
      <c r="C38" s="18">
        <v>261</v>
      </c>
      <c r="D38" s="20">
        <f t="shared" si="0"/>
        <v>4.9828178694158079E-2</v>
      </c>
      <c r="E38" s="13"/>
      <c r="F38" s="18">
        <v>244</v>
      </c>
      <c r="G38" s="20">
        <f>F38/$F$39</f>
        <v>5.0674974039460023E-2</v>
      </c>
      <c r="H38" s="19"/>
      <c r="I38" s="243">
        <f t="shared" si="1"/>
        <v>-17</v>
      </c>
      <c r="J38" s="244">
        <f t="shared" si="2"/>
        <v>-6.5134099616858232E-2</v>
      </c>
      <c r="K38" s="4" t="s">
        <v>181</v>
      </c>
    </row>
    <row r="39" spans="2:14" ht="13.7" customHeight="1" x14ac:dyDescent="0.2">
      <c r="B39" s="100" t="s">
        <v>2</v>
      </c>
      <c r="C39" s="85">
        <f>SUM(C33:C35,C36,C37,C38)</f>
        <v>5238</v>
      </c>
      <c r="D39" s="86">
        <f>SUM(D33:D38)</f>
        <v>1</v>
      </c>
      <c r="E39" s="98"/>
      <c r="F39" s="85">
        <f>SUM(F33:F35,F36,F37,F38)</f>
        <v>4815</v>
      </c>
      <c r="G39" s="86">
        <f>SUM(G33:G35,G36,G37,G38)</f>
        <v>0.99999999999999989</v>
      </c>
      <c r="H39" s="101"/>
      <c r="I39" s="430">
        <f t="shared" si="1"/>
        <v>-423</v>
      </c>
      <c r="J39" s="189">
        <f>(F39/C39)-1</f>
        <v>-8.0756013745704514E-2</v>
      </c>
    </row>
    <row r="40" spans="2:14" s="45" customFormat="1" ht="6" customHeight="1" x14ac:dyDescent="0.2">
      <c r="B40" s="13"/>
      <c r="C40" s="62"/>
      <c r="D40" s="91"/>
      <c r="E40" s="13"/>
      <c r="F40" s="62"/>
      <c r="G40" s="91"/>
      <c r="H40" s="13"/>
      <c r="I40" s="286"/>
      <c r="J40" s="287"/>
      <c r="L40"/>
      <c r="M40"/>
      <c r="N40"/>
    </row>
    <row r="41" spans="2:14" ht="13.7" customHeight="1" x14ac:dyDescent="0.2">
      <c r="B41" s="9" t="s">
        <v>52</v>
      </c>
      <c r="C41" s="24" t="s">
        <v>328</v>
      </c>
      <c r="D41" s="25"/>
      <c r="E41" s="89"/>
      <c r="F41" s="24" t="s">
        <v>327</v>
      </c>
      <c r="G41" s="25"/>
      <c r="H41" s="74"/>
      <c r="I41" s="34" t="s">
        <v>48</v>
      </c>
      <c r="J41" s="93" t="s">
        <v>50</v>
      </c>
    </row>
    <row r="42" spans="2:14" ht="13.7" customHeight="1" x14ac:dyDescent="0.2">
      <c r="B42" s="12"/>
      <c r="C42" s="26" t="s">
        <v>14</v>
      </c>
      <c r="D42" s="92" t="s">
        <v>13</v>
      </c>
      <c r="E42" s="35"/>
      <c r="F42" s="26" t="s">
        <v>14</v>
      </c>
      <c r="G42" s="92" t="s">
        <v>13</v>
      </c>
      <c r="H42" s="36"/>
      <c r="I42" s="288" t="s">
        <v>14</v>
      </c>
      <c r="J42" s="289" t="s">
        <v>13</v>
      </c>
    </row>
    <row r="43" spans="2:14" ht="13.7" customHeight="1" x14ac:dyDescent="0.2">
      <c r="B43" s="17" t="s">
        <v>15</v>
      </c>
      <c r="C43" s="18">
        <v>1900</v>
      </c>
      <c r="D43" s="20">
        <f t="shared" ref="D43:D53" si="3">C43/$C$54</f>
        <v>0.36273386788850709</v>
      </c>
      <c r="E43" s="15"/>
      <c r="F43" s="18">
        <v>1795</v>
      </c>
      <c r="G43" s="20">
        <f>F43/$F$54</f>
        <v>0.37279335410176534</v>
      </c>
      <c r="H43" s="23"/>
      <c r="I43" s="243">
        <f>F43-C43</f>
        <v>-105</v>
      </c>
      <c r="J43" s="244">
        <f>(F43/C43)-1</f>
        <v>-5.5263157894736792E-2</v>
      </c>
    </row>
    <row r="44" spans="2:14" ht="13.7" customHeight="1" x14ac:dyDescent="0.2">
      <c r="B44" s="17" t="s">
        <v>16</v>
      </c>
      <c r="C44" s="18">
        <v>1660</v>
      </c>
      <c r="D44" s="20">
        <f t="shared" si="3"/>
        <v>0.31691485299732725</v>
      </c>
      <c r="E44" s="15"/>
      <c r="F44" s="18">
        <v>1578</v>
      </c>
      <c r="G44" s="20">
        <f t="shared" ref="G44:G53" si="4">F44/$F$54</f>
        <v>0.32772585669781934</v>
      </c>
      <c r="H44" s="23"/>
      <c r="I44" s="243">
        <f t="shared" ref="I44:I53" si="5">F44-C44</f>
        <v>-82</v>
      </c>
      <c r="J44" s="244">
        <f t="shared" ref="J44:J53" si="6">(F44/C44)-1</f>
        <v>-4.9397590361445753E-2</v>
      </c>
    </row>
    <row r="45" spans="2:14" ht="13.7" customHeight="1" x14ac:dyDescent="0.2">
      <c r="B45" s="17" t="s">
        <v>17</v>
      </c>
      <c r="C45" s="18">
        <v>692</v>
      </c>
      <c r="D45" s="20">
        <f t="shared" si="3"/>
        <v>0.1321114929362352</v>
      </c>
      <c r="E45" s="15"/>
      <c r="F45" s="18">
        <v>507</v>
      </c>
      <c r="G45" s="20">
        <f t="shared" si="4"/>
        <v>0.10529595015576323</v>
      </c>
      <c r="H45" s="23"/>
      <c r="I45" s="243">
        <f t="shared" si="5"/>
        <v>-185</v>
      </c>
      <c r="J45" s="244">
        <f t="shared" si="6"/>
        <v>-0.26734104046242779</v>
      </c>
    </row>
    <row r="46" spans="2:14" ht="13.7" customHeight="1" x14ac:dyDescent="0.2">
      <c r="B46" s="17" t="s">
        <v>41</v>
      </c>
      <c r="C46" s="18">
        <v>140</v>
      </c>
      <c r="D46" s="20">
        <f t="shared" si="3"/>
        <v>2.6727758686521573E-2</v>
      </c>
      <c r="E46" s="15"/>
      <c r="F46" s="18">
        <v>175</v>
      </c>
      <c r="G46" s="20">
        <f t="shared" si="4"/>
        <v>3.6344755970924195E-2</v>
      </c>
      <c r="H46" s="23"/>
      <c r="I46" s="243">
        <f t="shared" si="5"/>
        <v>35</v>
      </c>
      <c r="J46" s="244">
        <f t="shared" si="6"/>
        <v>0.25</v>
      </c>
    </row>
    <row r="47" spans="2:14" ht="13.7" customHeight="1" x14ac:dyDescent="0.2">
      <c r="B47" s="17" t="s">
        <v>42</v>
      </c>
      <c r="C47" s="18">
        <v>132</v>
      </c>
      <c r="D47" s="20">
        <f t="shared" si="3"/>
        <v>2.5200458190148912E-2</v>
      </c>
      <c r="E47" s="15"/>
      <c r="F47" s="18">
        <v>112</v>
      </c>
      <c r="G47" s="20">
        <f t="shared" si="4"/>
        <v>2.3260643821391484E-2</v>
      </c>
      <c r="H47" s="23"/>
      <c r="I47" s="243">
        <f t="shared" si="5"/>
        <v>-20</v>
      </c>
      <c r="J47" s="244">
        <f t="shared" si="6"/>
        <v>-0.15151515151515149</v>
      </c>
    </row>
    <row r="48" spans="2:14" ht="13.7" customHeight="1" x14ac:dyDescent="0.2">
      <c r="B48" s="282" t="s">
        <v>18</v>
      </c>
      <c r="C48" s="18">
        <v>83</v>
      </c>
      <c r="D48" s="20">
        <f t="shared" si="3"/>
        <v>1.5845742649866362E-2</v>
      </c>
      <c r="E48" s="15"/>
      <c r="F48" s="18">
        <v>83</v>
      </c>
      <c r="G48" s="20">
        <f t="shared" si="4"/>
        <v>1.723779854620976E-2</v>
      </c>
      <c r="H48" s="23"/>
      <c r="I48" s="243">
        <f t="shared" si="5"/>
        <v>0</v>
      </c>
      <c r="J48" s="244">
        <f t="shared" si="6"/>
        <v>0</v>
      </c>
    </row>
    <row r="49" spans="1:10" ht="13.7" customHeight="1" x14ac:dyDescent="0.2">
      <c r="B49" s="282" t="s">
        <v>19</v>
      </c>
      <c r="C49" s="18">
        <v>93</v>
      </c>
      <c r="D49" s="20">
        <f t="shared" si="3"/>
        <v>1.7754868270332187E-2</v>
      </c>
      <c r="E49" s="15"/>
      <c r="F49" s="18">
        <v>76</v>
      </c>
      <c r="G49" s="20">
        <f t="shared" si="4"/>
        <v>1.5784008307372793E-2</v>
      </c>
      <c r="H49" s="23"/>
      <c r="I49" s="243">
        <f t="shared" si="5"/>
        <v>-17</v>
      </c>
      <c r="J49" s="244">
        <f t="shared" si="6"/>
        <v>-0.18279569892473113</v>
      </c>
    </row>
    <row r="50" spans="1:10" ht="13.7" customHeight="1" x14ac:dyDescent="0.2">
      <c r="B50" s="282" t="s">
        <v>211</v>
      </c>
      <c r="C50" s="18">
        <v>47</v>
      </c>
      <c r="D50" s="20">
        <f t="shared" si="3"/>
        <v>8.9728904161893858E-3</v>
      </c>
      <c r="E50" s="15"/>
      <c r="F50" s="18">
        <v>64</v>
      </c>
      <c r="G50" s="20">
        <f t="shared" si="4"/>
        <v>1.3291796469366563E-2</v>
      </c>
      <c r="H50" s="23"/>
      <c r="I50" s="243">
        <f t="shared" si="5"/>
        <v>17</v>
      </c>
      <c r="J50" s="244">
        <f t="shared" si="6"/>
        <v>0.36170212765957444</v>
      </c>
    </row>
    <row r="51" spans="1:10" ht="13.7" customHeight="1" x14ac:dyDescent="0.2">
      <c r="B51" s="282" t="s">
        <v>294</v>
      </c>
      <c r="C51" s="18">
        <v>42</v>
      </c>
      <c r="D51" s="20">
        <f t="shared" si="3"/>
        <v>8.0183276059564712E-3</v>
      </c>
      <c r="E51" s="15"/>
      <c r="F51" s="18">
        <v>45</v>
      </c>
      <c r="G51" s="20">
        <f t="shared" si="4"/>
        <v>9.3457943925233638E-3</v>
      </c>
      <c r="H51" s="23"/>
      <c r="I51" s="243">
        <f t="shared" si="5"/>
        <v>3</v>
      </c>
      <c r="J51" s="244">
        <f t="shared" si="6"/>
        <v>7.1428571428571397E-2</v>
      </c>
    </row>
    <row r="52" spans="1:10" ht="13.7" customHeight="1" x14ac:dyDescent="0.2">
      <c r="B52" s="310" t="s">
        <v>335</v>
      </c>
      <c r="C52" s="18">
        <v>46</v>
      </c>
      <c r="D52" s="20">
        <f t="shared" si="3"/>
        <v>8.7819778541428032E-3</v>
      </c>
      <c r="E52" s="15"/>
      <c r="F52" s="18">
        <v>40</v>
      </c>
      <c r="G52" s="20">
        <f t="shared" si="4"/>
        <v>8.3073727933541015E-3</v>
      </c>
      <c r="H52" s="23"/>
      <c r="I52" s="243">
        <f t="shared" si="5"/>
        <v>-6</v>
      </c>
      <c r="J52" s="244">
        <f t="shared" si="6"/>
        <v>-0.13043478260869568</v>
      </c>
    </row>
    <row r="53" spans="1:10" ht="13.7" customHeight="1" x14ac:dyDescent="0.2">
      <c r="B53" s="290" t="s">
        <v>11</v>
      </c>
      <c r="C53" s="18">
        <f>5238-SUM(C43:C52)</f>
        <v>403</v>
      </c>
      <c r="D53" s="20">
        <f t="shared" si="3"/>
        <v>7.6937762504772814E-2</v>
      </c>
      <c r="E53" s="15"/>
      <c r="F53" s="18">
        <f>4815-SUM(F43:F52)</f>
        <v>340</v>
      </c>
      <c r="G53" s="20">
        <f t="shared" si="4"/>
        <v>7.0612668743509868E-2</v>
      </c>
      <c r="H53" s="23"/>
      <c r="I53" s="243">
        <f t="shared" si="5"/>
        <v>-63</v>
      </c>
      <c r="J53" s="244">
        <f t="shared" si="6"/>
        <v>-0.15632754342431765</v>
      </c>
    </row>
    <row r="54" spans="1:10" ht="13.7" customHeight="1" x14ac:dyDescent="0.2">
      <c r="B54" s="84" t="s">
        <v>2</v>
      </c>
      <c r="C54" s="85">
        <f>SUM(C43:C53)</f>
        <v>5238</v>
      </c>
      <c r="D54" s="86">
        <f>SUM(D43:D53)</f>
        <v>1.0000000000000002</v>
      </c>
      <c r="E54" s="64"/>
      <c r="F54" s="85">
        <f>SUM(F43:F53)</f>
        <v>4815</v>
      </c>
      <c r="G54" s="86">
        <f>SUM(G43:G53)</f>
        <v>1</v>
      </c>
      <c r="H54" s="90"/>
      <c r="I54" s="430">
        <f>F54-C54</f>
        <v>-423</v>
      </c>
      <c r="J54" s="189">
        <f>(F54/C54)-1</f>
        <v>-8.0756013745704514E-2</v>
      </c>
    </row>
    <row r="55" spans="1:10" ht="15.6" customHeight="1" x14ac:dyDescent="0.2">
      <c r="E55" s="45"/>
    </row>
    <row r="56" spans="1:10" ht="4.5" customHeight="1" x14ac:dyDescent="0.2">
      <c r="A56" s="215"/>
      <c r="B56" s="215"/>
      <c r="C56" s="215"/>
      <c r="D56" s="215"/>
      <c r="E56" s="215"/>
      <c r="F56" s="215"/>
      <c r="G56" s="215"/>
      <c r="H56" s="215"/>
      <c r="I56" s="215"/>
      <c r="J56" s="215"/>
    </row>
    <row r="57" spans="1:10" ht="15.75" thickBot="1" x14ac:dyDescent="0.3">
      <c r="A57" s="226"/>
      <c r="B57" s="356">
        <v>42961</v>
      </c>
      <c r="C57" s="221"/>
      <c r="D57" s="220"/>
      <c r="E57" s="222"/>
      <c r="F57" s="220"/>
      <c r="G57" s="220"/>
      <c r="H57" s="223"/>
      <c r="I57" s="223"/>
      <c r="J57" s="250" t="s">
        <v>275</v>
      </c>
    </row>
  </sheetData>
  <phoneticPr fontId="0" type="noConversion"/>
  <conditionalFormatting sqref="I33:J54">
    <cfRule type="cellIs" dxfId="19" priority="2" operator="lessThan">
      <formula>0</formula>
    </cfRule>
  </conditionalFormatting>
  <printOptions horizontalCentered="1"/>
  <pageMargins left="0.75" right="0.75" top="0.5" bottom="0.5" header="0.25" footer="0.75"/>
  <pageSetup scale="95" orientation="portrait" r:id="rId1"/>
  <headerFooter alignWithMargins="0">
    <oddFooter xml:space="preserve">&amp;C&amp;P-2 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zoomScale="110" zoomScaleNormal="110" workbookViewId="0">
      <selection activeCell="B57" sqref="B57"/>
    </sheetView>
  </sheetViews>
  <sheetFormatPr defaultColWidth="8.85546875" defaultRowHeight="12.75" x14ac:dyDescent="0.2"/>
  <cols>
    <col min="1" max="1" width="4" style="3" customWidth="1"/>
    <col min="2" max="2" width="20.7109375" style="3" customWidth="1"/>
    <col min="3" max="3" width="7.85546875" style="3" customWidth="1"/>
    <col min="4" max="4" width="9.7109375" style="3" customWidth="1"/>
    <col min="5" max="5" width="2.7109375" style="3" customWidth="1"/>
    <col min="6" max="6" width="7.7109375" style="3" customWidth="1"/>
    <col min="7" max="7" width="9.7109375" style="3" customWidth="1"/>
    <col min="8" max="8" width="2.7109375" style="3" customWidth="1"/>
    <col min="9" max="9" width="7.7109375" style="3" customWidth="1"/>
    <col min="10" max="10" width="9.85546875" style="3" customWidth="1"/>
    <col min="11" max="16384" width="8.85546875" style="3"/>
  </cols>
  <sheetData>
    <row r="1" spans="1:10" customFormat="1" ht="4.5" customHeight="1" x14ac:dyDescent="0.2">
      <c r="A1" s="215"/>
      <c r="B1" s="215"/>
      <c r="C1" s="215"/>
      <c r="D1" s="215"/>
      <c r="E1" s="215"/>
      <c r="F1" s="215"/>
      <c r="G1" s="215"/>
      <c r="H1" s="215"/>
      <c r="I1" s="215"/>
      <c r="J1" s="215"/>
    </row>
    <row r="2" spans="1:10" customFormat="1" ht="15.75" x14ac:dyDescent="0.25">
      <c r="A2" s="264" t="s">
        <v>204</v>
      </c>
      <c r="B2" s="219"/>
      <c r="C2" s="219"/>
      <c r="D2" s="219"/>
      <c r="E2" s="219"/>
      <c r="F2" s="219"/>
      <c r="G2" s="219"/>
      <c r="H2" s="219"/>
      <c r="I2" s="219"/>
      <c r="J2" s="225"/>
    </row>
    <row r="3" spans="1:10" x14ac:dyDescent="0.2">
      <c r="E3" s="8"/>
      <c r="H3" s="8"/>
    </row>
    <row r="22" spans="3:7" ht="9.6" customHeight="1" x14ac:dyDescent="0.2"/>
    <row r="31" spans="3:7" ht="15.75" x14ac:dyDescent="0.25">
      <c r="C31" s="7"/>
      <c r="D31" s="7"/>
      <c r="E31" s="7"/>
      <c r="F31" s="6"/>
      <c r="G31" s="6"/>
    </row>
    <row r="36" spans="2:10" x14ac:dyDescent="0.2">
      <c r="E36" s="8"/>
      <c r="H36" s="8"/>
    </row>
    <row r="37" spans="2:10" x14ac:dyDescent="0.2">
      <c r="B37" s="40" t="s">
        <v>55</v>
      </c>
      <c r="C37" s="24" t="s">
        <v>328</v>
      </c>
      <c r="D37" s="25"/>
      <c r="E37" s="89"/>
      <c r="F37" s="24" t="s">
        <v>327</v>
      </c>
      <c r="G37" s="25"/>
      <c r="H37" s="30"/>
      <c r="I37" s="27" t="s">
        <v>48</v>
      </c>
      <c r="J37" s="34" t="s">
        <v>50</v>
      </c>
    </row>
    <row r="38" spans="2:10" x14ac:dyDescent="0.2">
      <c r="B38" s="41"/>
      <c r="C38" s="26" t="s">
        <v>14</v>
      </c>
      <c r="D38" s="26" t="s">
        <v>13</v>
      </c>
      <c r="E38" s="31"/>
      <c r="F38" s="26" t="s">
        <v>14</v>
      </c>
      <c r="G38" s="26" t="s">
        <v>13</v>
      </c>
      <c r="H38" s="30"/>
      <c r="I38" s="42" t="s">
        <v>14</v>
      </c>
      <c r="J38" s="26" t="s">
        <v>13</v>
      </c>
    </row>
    <row r="39" spans="2:10" x14ac:dyDescent="0.2">
      <c r="B39" s="16" t="s">
        <v>30</v>
      </c>
      <c r="C39" s="21">
        <v>172</v>
      </c>
      <c r="D39" s="102">
        <f t="shared" ref="D39:D44" si="0">C39/$C$45</f>
        <v>3.2836960672012215E-2</v>
      </c>
      <c r="E39" s="14"/>
      <c r="F39" s="21">
        <v>130</v>
      </c>
      <c r="G39" s="102">
        <f>F39/$F$45</f>
        <v>2.6998961578400829E-2</v>
      </c>
      <c r="H39" s="15"/>
      <c r="I39" s="247">
        <f>F39-C39</f>
        <v>-42</v>
      </c>
      <c r="J39" s="248">
        <f>(F39/C39)-1</f>
        <v>-0.2441860465116279</v>
      </c>
    </row>
    <row r="40" spans="2:10" x14ac:dyDescent="0.2">
      <c r="B40" s="16" t="s">
        <v>59</v>
      </c>
      <c r="C40" s="21">
        <v>438</v>
      </c>
      <c r="D40" s="102">
        <f t="shared" si="0"/>
        <v>8.3619702176403202E-2</v>
      </c>
      <c r="E40" s="14"/>
      <c r="F40" s="21">
        <v>437</v>
      </c>
      <c r="G40" s="102">
        <f t="shared" ref="G40:G44" si="1">F40/$F$45</f>
        <v>9.075804776739356E-2</v>
      </c>
      <c r="H40" s="15"/>
      <c r="I40" s="247">
        <f t="shared" ref="I40:I44" si="2">F40-C40</f>
        <v>-1</v>
      </c>
      <c r="J40" s="248">
        <f t="shared" ref="J40:J44" si="3">(F40/C40)-1</f>
        <v>-2.2831050228310223E-3</v>
      </c>
    </row>
    <row r="41" spans="2:10" x14ac:dyDescent="0.2">
      <c r="B41" s="16" t="s">
        <v>31</v>
      </c>
      <c r="C41" s="21">
        <v>3109</v>
      </c>
      <c r="D41" s="102">
        <f t="shared" si="0"/>
        <v>0.59354715540282554</v>
      </c>
      <c r="E41" s="14"/>
      <c r="F41" s="21">
        <v>2667</v>
      </c>
      <c r="G41" s="102">
        <f t="shared" si="1"/>
        <v>0.55389408099688475</v>
      </c>
      <c r="H41" s="15"/>
      <c r="I41" s="247">
        <f t="shared" si="2"/>
        <v>-442</v>
      </c>
      <c r="J41" s="248">
        <f t="shared" si="3"/>
        <v>-0.14216789964618848</v>
      </c>
    </row>
    <row r="42" spans="2:10" x14ac:dyDescent="0.2">
      <c r="B42" s="16" t="s">
        <v>32</v>
      </c>
      <c r="C42" s="21">
        <v>660</v>
      </c>
      <c r="D42" s="102">
        <f t="shared" si="0"/>
        <v>0.12600229095074456</v>
      </c>
      <c r="E42" s="14"/>
      <c r="F42" s="21">
        <v>636</v>
      </c>
      <c r="G42" s="102">
        <f t="shared" si="1"/>
        <v>0.13208722741433021</v>
      </c>
      <c r="H42" s="15"/>
      <c r="I42" s="247">
        <f t="shared" si="2"/>
        <v>-24</v>
      </c>
      <c r="J42" s="248">
        <f t="shared" si="3"/>
        <v>-3.6363636363636376E-2</v>
      </c>
    </row>
    <row r="43" spans="2:10" x14ac:dyDescent="0.2">
      <c r="B43" s="16" t="s">
        <v>33</v>
      </c>
      <c r="C43" s="21">
        <v>747</v>
      </c>
      <c r="D43" s="102">
        <f t="shared" si="0"/>
        <v>0.14261168384879724</v>
      </c>
      <c r="E43" s="14"/>
      <c r="F43" s="21">
        <v>775</v>
      </c>
      <c r="G43" s="102">
        <f t="shared" si="1"/>
        <v>0.16095534787123572</v>
      </c>
      <c r="H43" s="15"/>
      <c r="I43" s="247">
        <f t="shared" si="2"/>
        <v>28</v>
      </c>
      <c r="J43" s="248">
        <f t="shared" si="3"/>
        <v>3.7483266398929072E-2</v>
      </c>
    </row>
    <row r="44" spans="2:10" x14ac:dyDescent="0.2">
      <c r="B44" s="16" t="s">
        <v>11</v>
      </c>
      <c r="C44" s="21">
        <v>112</v>
      </c>
      <c r="D44" s="102">
        <f t="shared" si="0"/>
        <v>2.1382206949217258E-2</v>
      </c>
      <c r="E44" s="14"/>
      <c r="F44" s="21">
        <v>170</v>
      </c>
      <c r="G44" s="102">
        <f t="shared" si="1"/>
        <v>3.5306334371754934E-2</v>
      </c>
      <c r="H44" s="15"/>
      <c r="I44" s="247">
        <f t="shared" si="2"/>
        <v>58</v>
      </c>
      <c r="J44" s="248">
        <f t="shared" si="3"/>
        <v>0.51785714285714279</v>
      </c>
    </row>
    <row r="45" spans="2:10" x14ac:dyDescent="0.2">
      <c r="B45" s="96" t="s">
        <v>2</v>
      </c>
      <c r="C45" s="77">
        <f>SUM(C39:C44)</f>
        <v>5238</v>
      </c>
      <c r="D45" s="108">
        <f>SUM(D39:D44)</f>
        <v>0.99999999999999989</v>
      </c>
      <c r="E45" s="99"/>
      <c r="F45" s="77">
        <f>SUM(F39:F44)</f>
        <v>4815</v>
      </c>
      <c r="G45" s="108">
        <f>SUM(G39:G44)</f>
        <v>0.99999999999999989</v>
      </c>
      <c r="H45" s="98"/>
      <c r="I45" s="186">
        <f>F45-C45</f>
        <v>-423</v>
      </c>
      <c r="J45" s="191">
        <f>(F45/C45)-1</f>
        <v>-8.0756013745704514E-2</v>
      </c>
    </row>
    <row r="46" spans="2:10" ht="9.6" customHeight="1" x14ac:dyDescent="0.2">
      <c r="B46" s="22"/>
      <c r="C46" s="44"/>
      <c r="D46" s="105"/>
      <c r="E46" s="13"/>
      <c r="F46" s="44"/>
      <c r="G46" s="105"/>
      <c r="H46" s="13"/>
      <c r="I46" s="4"/>
      <c r="J46" s="293"/>
    </row>
    <row r="47" spans="2:10" x14ac:dyDescent="0.2">
      <c r="B47" s="40" t="s">
        <v>54</v>
      </c>
      <c r="C47" s="24" t="s">
        <v>328</v>
      </c>
      <c r="D47" s="25"/>
      <c r="E47" s="89"/>
      <c r="F47" s="24" t="s">
        <v>327</v>
      </c>
      <c r="G47" s="25"/>
      <c r="H47" s="30"/>
      <c r="I47" s="27" t="s">
        <v>48</v>
      </c>
      <c r="J47" s="192" t="s">
        <v>50</v>
      </c>
    </row>
    <row r="48" spans="2:10" x14ac:dyDescent="0.2">
      <c r="B48" s="41"/>
      <c r="C48" s="29" t="s">
        <v>14</v>
      </c>
      <c r="D48" s="94" t="s">
        <v>13</v>
      </c>
      <c r="E48" s="36"/>
      <c r="F48" s="29" t="s">
        <v>14</v>
      </c>
      <c r="G48" s="94" t="s">
        <v>13</v>
      </c>
      <c r="H48" s="30"/>
      <c r="I48" s="294" t="s">
        <v>14</v>
      </c>
      <c r="J48" s="295" t="s">
        <v>13</v>
      </c>
    </row>
    <row r="49" spans="1:12" x14ac:dyDescent="0.2">
      <c r="B49" s="16" t="s">
        <v>43</v>
      </c>
      <c r="C49" s="21">
        <v>1434</v>
      </c>
      <c r="D49" s="102">
        <f>C49/$C$53</f>
        <v>0.27376861397479957</v>
      </c>
      <c r="E49" s="14"/>
      <c r="F49" s="21">
        <v>1080</v>
      </c>
      <c r="G49" s="102">
        <f>F49/$F$53</f>
        <v>0.22429906542056074</v>
      </c>
      <c r="H49" s="15"/>
      <c r="I49" s="247">
        <f t="shared" ref="I49:I53" si="4">F49-C49</f>
        <v>-354</v>
      </c>
      <c r="J49" s="248">
        <f t="shared" ref="J49:J53" si="5">(F49/C49)-1</f>
        <v>-0.2468619246861925</v>
      </c>
    </row>
    <row r="50" spans="1:12" x14ac:dyDescent="0.2">
      <c r="B50" s="16" t="s">
        <v>46</v>
      </c>
      <c r="C50" s="21">
        <v>1305</v>
      </c>
      <c r="D50" s="102">
        <f>C50/$C$53</f>
        <v>0.24914089347079038</v>
      </c>
      <c r="E50" s="14"/>
      <c r="F50" s="21">
        <v>1158</v>
      </c>
      <c r="G50" s="102">
        <f t="shared" ref="G50:G52" si="6">F50/$F$53</f>
        <v>0.24049844236760123</v>
      </c>
      <c r="H50" s="15"/>
      <c r="I50" s="247">
        <f t="shared" si="4"/>
        <v>-147</v>
      </c>
      <c r="J50" s="248">
        <f t="shared" si="5"/>
        <v>-0.11264367816091958</v>
      </c>
    </row>
    <row r="51" spans="1:12" x14ac:dyDescent="0.2">
      <c r="B51" s="16" t="s">
        <v>44</v>
      </c>
      <c r="C51" s="21">
        <v>2458</v>
      </c>
      <c r="D51" s="102">
        <f>C51/$C$53</f>
        <v>0.46926307751050017</v>
      </c>
      <c r="E51" s="14"/>
      <c r="F51" s="21">
        <v>2523</v>
      </c>
      <c r="G51" s="102">
        <f t="shared" si="6"/>
        <v>0.52398753894080996</v>
      </c>
      <c r="H51" s="15"/>
      <c r="I51" s="247">
        <f t="shared" si="4"/>
        <v>65</v>
      </c>
      <c r="J51" s="248">
        <f t="shared" si="5"/>
        <v>2.6444263628966569E-2</v>
      </c>
    </row>
    <row r="52" spans="1:12" x14ac:dyDescent="0.2">
      <c r="B52" s="16" t="s">
        <v>45</v>
      </c>
      <c r="C52" s="21">
        <v>41</v>
      </c>
      <c r="D52" s="102">
        <f>C52/$C$53</f>
        <v>7.8274150439098886E-3</v>
      </c>
      <c r="E52" s="14"/>
      <c r="F52" s="21">
        <v>54</v>
      </c>
      <c r="G52" s="102">
        <f t="shared" si="6"/>
        <v>1.1214953271028037E-2</v>
      </c>
      <c r="H52" s="15"/>
      <c r="I52" s="247">
        <f t="shared" si="4"/>
        <v>13</v>
      </c>
      <c r="J52" s="248">
        <f t="shared" si="5"/>
        <v>0.31707317073170738</v>
      </c>
      <c r="L52" s="3" t="s">
        <v>181</v>
      </c>
    </row>
    <row r="53" spans="1:12" x14ac:dyDescent="0.2">
      <c r="B53" s="96" t="s">
        <v>2</v>
      </c>
      <c r="C53" s="97">
        <f>SUM(C49:C52)</f>
        <v>5238</v>
      </c>
      <c r="D53" s="108">
        <f>SUM(D49:D52)</f>
        <v>1</v>
      </c>
      <c r="E53" s="64"/>
      <c r="F53" s="97">
        <f>SUM(F49:F52)</f>
        <v>4815</v>
      </c>
      <c r="G53" s="108">
        <f>SUM(G49:G52)</f>
        <v>1</v>
      </c>
      <c r="H53" s="98"/>
      <c r="I53" s="186">
        <f t="shared" si="4"/>
        <v>-423</v>
      </c>
      <c r="J53" s="191">
        <f t="shared" si="5"/>
        <v>-8.0756013745704514E-2</v>
      </c>
    </row>
    <row r="54" spans="1:12" ht="16.899999999999999" customHeight="1" x14ac:dyDescent="0.2">
      <c r="B54" s="64"/>
      <c r="C54" s="298"/>
      <c r="D54" s="299"/>
      <c r="E54" s="64"/>
      <c r="F54" s="298"/>
      <c r="G54" s="299"/>
      <c r="H54" s="64"/>
      <c r="I54" s="298"/>
      <c r="J54" s="300"/>
    </row>
    <row r="55" spans="1:12" customFormat="1" ht="4.5" customHeight="1" x14ac:dyDescent="0.2">
      <c r="A55" s="215"/>
      <c r="B55" s="215"/>
      <c r="C55" s="215"/>
      <c r="D55" s="215"/>
      <c r="E55" s="215"/>
      <c r="F55" s="215"/>
      <c r="G55" s="215"/>
      <c r="H55" s="215"/>
      <c r="I55" s="215"/>
      <c r="J55" s="215"/>
    </row>
    <row r="56" spans="1:12" customFormat="1" ht="15.75" thickBot="1" x14ac:dyDescent="0.3">
      <c r="A56" s="226"/>
      <c r="B56" s="356">
        <v>42961</v>
      </c>
      <c r="C56" s="226"/>
      <c r="D56" s="220"/>
      <c r="E56" s="222"/>
      <c r="F56" s="220"/>
      <c r="G56" s="220"/>
      <c r="H56" s="223"/>
      <c r="I56" s="223"/>
      <c r="J56" s="224" t="s">
        <v>275</v>
      </c>
    </row>
    <row r="57" spans="1:12" x14ac:dyDescent="0.2">
      <c r="B57" s="3" t="s">
        <v>181</v>
      </c>
    </row>
  </sheetData>
  <phoneticPr fontId="0" type="noConversion"/>
  <conditionalFormatting sqref="I39:J54">
    <cfRule type="cellIs" dxfId="18" priority="1" operator="lessThan">
      <formula>0</formula>
    </cfRule>
  </conditionalFormatting>
  <printOptions horizontalCentered="1"/>
  <pageMargins left="0.75" right="0.75" top="0.5" bottom="0.5" header="0.5" footer="0.75"/>
  <pageSetup orientation="portrait" r:id="rId1"/>
  <headerFooter alignWithMargins="0">
    <oddFooter xml:space="preserve">&amp;C&amp;P-2 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115"/>
  <sheetViews>
    <sheetView topLeftCell="A67" zoomScaleNormal="100" workbookViewId="0">
      <selection activeCell="O107" sqref="O107"/>
    </sheetView>
  </sheetViews>
  <sheetFormatPr defaultColWidth="9.140625" defaultRowHeight="12.75" x14ac:dyDescent="0.2"/>
  <cols>
    <col min="1" max="2" width="3.7109375" style="117" customWidth="1"/>
    <col min="3" max="3" width="24" style="117" customWidth="1"/>
    <col min="4" max="5" width="7.7109375" style="117" customWidth="1"/>
    <col min="6" max="6" width="2.7109375" style="117" customWidth="1"/>
    <col min="7" max="8" width="7.7109375" style="117" customWidth="1"/>
    <col min="9" max="9" width="2.7109375" style="117" customWidth="1"/>
    <col min="10" max="10" width="7.7109375" style="117" customWidth="1"/>
    <col min="11" max="11" width="9.7109375" style="117" customWidth="1"/>
    <col min="12" max="16384" width="9.140625" style="117"/>
  </cols>
  <sheetData>
    <row r="1" spans="1:11" customFormat="1" ht="4.5" customHeight="1" x14ac:dyDescent="0.2">
      <c r="A1" s="215"/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1" customFormat="1" ht="15.75" x14ac:dyDescent="0.25">
      <c r="A2" s="264" t="s">
        <v>195</v>
      </c>
      <c r="B2" s="219"/>
      <c r="C2" s="219"/>
      <c r="D2" s="219"/>
      <c r="E2" s="219"/>
      <c r="F2" s="219"/>
      <c r="G2" s="219"/>
      <c r="H2" s="219"/>
      <c r="I2" s="219"/>
      <c r="J2" s="225"/>
      <c r="K2" s="225"/>
    </row>
    <row r="17" spans="1:13" x14ac:dyDescent="0.2">
      <c r="M17" s="118"/>
    </row>
    <row r="26" spans="1:13" x14ac:dyDescent="0.2">
      <c r="A26" s="112"/>
      <c r="B26" s="129"/>
      <c r="C26" s="123"/>
      <c r="D26" s="126"/>
      <c r="E26" s="123"/>
      <c r="F26" s="123"/>
      <c r="G26" s="126"/>
      <c r="H26" s="123"/>
      <c r="I26" s="123"/>
      <c r="J26" s="126"/>
      <c r="K26" s="127"/>
    </row>
    <row r="27" spans="1:13" x14ac:dyDescent="0.2">
      <c r="A27" s="112"/>
      <c r="B27" s="129"/>
      <c r="C27" s="123"/>
      <c r="D27" s="126"/>
      <c r="E27" s="123"/>
      <c r="F27" s="123"/>
      <c r="G27" s="126"/>
      <c r="H27" s="123"/>
      <c r="I27" s="123"/>
      <c r="J27" s="126"/>
      <c r="K27" s="127"/>
    </row>
    <row r="28" spans="1:13" x14ac:dyDescent="0.2">
      <c r="A28" s="488"/>
      <c r="B28" s="489"/>
      <c r="C28" s="128"/>
      <c r="D28" s="128"/>
      <c r="E28" s="128"/>
      <c r="F28" s="130"/>
      <c r="G28" s="128"/>
      <c r="H28" s="128"/>
      <c r="I28" s="130"/>
    </row>
    <row r="29" spans="1:13" x14ac:dyDescent="0.2">
      <c r="A29" s="112"/>
      <c r="B29" s="131"/>
      <c r="C29" s="132"/>
      <c r="D29" s="133"/>
      <c r="E29" s="134"/>
      <c r="F29" s="134"/>
      <c r="G29" s="135"/>
      <c r="H29" s="136"/>
      <c r="I29" s="137"/>
    </row>
    <row r="30" spans="1:13" ht="9.6" customHeight="1" x14ac:dyDescent="0.2"/>
    <row r="31" spans="1:13" x14ac:dyDescent="0.2">
      <c r="E31" s="121"/>
      <c r="F31" s="122"/>
      <c r="G31" s="121"/>
      <c r="H31" s="121"/>
      <c r="I31" s="122"/>
      <c r="J31" s="121"/>
      <c r="K31" s="121"/>
    </row>
    <row r="32" spans="1:13" x14ac:dyDescent="0.2">
      <c r="B32" s="208" t="s">
        <v>336</v>
      </c>
      <c r="C32" s="143"/>
      <c r="D32" s="484" t="s">
        <v>328</v>
      </c>
      <c r="E32" s="485"/>
      <c r="F32" s="144"/>
      <c r="G32" s="484" t="s">
        <v>327</v>
      </c>
      <c r="H32" s="485"/>
      <c r="I32" s="145"/>
      <c r="J32" s="51" t="s">
        <v>48</v>
      </c>
      <c r="K32" s="51" t="s">
        <v>50</v>
      </c>
    </row>
    <row r="33" spans="1:13" ht="13.15" customHeight="1" x14ac:dyDescent="0.2">
      <c r="B33" s="146"/>
      <c r="C33" s="147"/>
      <c r="D33" s="148" t="s">
        <v>14</v>
      </c>
      <c r="E33" s="148" t="s">
        <v>13</v>
      </c>
      <c r="F33" s="149"/>
      <c r="G33" s="148" t="s">
        <v>14</v>
      </c>
      <c r="H33" s="148" t="s">
        <v>13</v>
      </c>
      <c r="I33" s="149"/>
      <c r="J33" s="148" t="s">
        <v>14</v>
      </c>
      <c r="K33" s="148" t="s">
        <v>13</v>
      </c>
    </row>
    <row r="34" spans="1:13" x14ac:dyDescent="0.2">
      <c r="B34" s="152"/>
      <c r="C34" s="151" t="s">
        <v>37</v>
      </c>
      <c r="D34" s="37">
        <v>911</v>
      </c>
      <c r="E34" s="20">
        <f>D34/$D$42</f>
        <v>0.17392134402443682</v>
      </c>
      <c r="F34" s="153"/>
      <c r="G34" s="37">
        <v>795</v>
      </c>
      <c r="H34" s="20">
        <f>G34/$G$42</f>
        <v>0.16510903426791276</v>
      </c>
      <c r="I34" s="150"/>
      <c r="J34" s="245">
        <f>G34-D34</f>
        <v>-116</v>
      </c>
      <c r="K34" s="246">
        <f>(G34/D34)-1</f>
        <v>-0.12733260153677273</v>
      </c>
    </row>
    <row r="35" spans="1:13" x14ac:dyDescent="0.2">
      <c r="B35" s="152"/>
      <c r="C35" s="242" t="s">
        <v>203</v>
      </c>
      <c r="D35" s="37">
        <v>1085</v>
      </c>
      <c r="E35" s="20">
        <f>D35/$D$42</f>
        <v>0.2071401298205422</v>
      </c>
      <c r="F35" s="153"/>
      <c r="G35" s="37">
        <v>805</v>
      </c>
      <c r="H35" s="20">
        <f t="shared" ref="H35:H41" si="0">G35/$G$42</f>
        <v>0.1671858774662513</v>
      </c>
      <c r="I35" s="150"/>
      <c r="J35" s="245">
        <f t="shared" ref="J35:J41" si="1">G35-D35</f>
        <v>-280</v>
      </c>
      <c r="K35" s="246">
        <f t="shared" ref="K35:K41" si="2">(G35/D35)-1</f>
        <v>-0.25806451612903225</v>
      </c>
    </row>
    <row r="36" spans="1:13" x14ac:dyDescent="0.2">
      <c r="B36" s="152"/>
      <c r="C36" s="151" t="s">
        <v>39</v>
      </c>
      <c r="D36" s="37">
        <v>983</v>
      </c>
      <c r="E36" s="20">
        <f>D36/$D$42</f>
        <v>0.18766704849179075</v>
      </c>
      <c r="F36" s="153"/>
      <c r="G36" s="37">
        <v>807</v>
      </c>
      <c r="H36" s="20">
        <f t="shared" si="0"/>
        <v>0.16760124610591901</v>
      </c>
      <c r="I36" s="150"/>
      <c r="J36" s="245">
        <f t="shared" si="1"/>
        <v>-176</v>
      </c>
      <c r="K36" s="246">
        <f t="shared" si="2"/>
        <v>-0.17904374364191256</v>
      </c>
    </row>
    <row r="37" spans="1:13" x14ac:dyDescent="0.2">
      <c r="B37" s="152"/>
      <c r="C37" s="242" t="s">
        <v>219</v>
      </c>
      <c r="D37" s="311">
        <v>34</v>
      </c>
      <c r="E37" s="20">
        <f>D37/$D$42</f>
        <v>6.4910271095838107E-3</v>
      </c>
      <c r="F37" s="153"/>
      <c r="G37" s="311">
        <v>26</v>
      </c>
      <c r="H37" s="20">
        <f t="shared" si="0"/>
        <v>5.3997923156801665E-3</v>
      </c>
      <c r="I37" s="150"/>
      <c r="J37" s="245">
        <f t="shared" si="1"/>
        <v>-8</v>
      </c>
      <c r="K37" s="246">
        <f t="shared" si="2"/>
        <v>-0.23529411764705888</v>
      </c>
    </row>
    <row r="38" spans="1:13" x14ac:dyDescent="0.2">
      <c r="B38" s="152"/>
      <c r="C38" s="323" t="s">
        <v>5</v>
      </c>
      <c r="D38" s="324">
        <v>288</v>
      </c>
      <c r="E38" s="103">
        <f>D38/$D$42</f>
        <v>5.4982817869415807E-2</v>
      </c>
      <c r="F38" s="154"/>
      <c r="G38" s="324">
        <v>328</v>
      </c>
      <c r="H38" s="20">
        <f t="shared" si="0"/>
        <v>6.812045690550364E-2</v>
      </c>
      <c r="I38" s="150"/>
      <c r="J38" s="245">
        <f t="shared" si="1"/>
        <v>40</v>
      </c>
      <c r="K38" s="246">
        <f t="shared" si="2"/>
        <v>0.13888888888888884</v>
      </c>
    </row>
    <row r="39" spans="1:13" s="125" customFormat="1" x14ac:dyDescent="0.2">
      <c r="B39" s="124"/>
      <c r="C39" s="151" t="s">
        <v>38</v>
      </c>
      <c r="D39" s="312">
        <v>818</v>
      </c>
      <c r="E39" s="20">
        <f t="shared" ref="E39" si="3">D39/$D$42</f>
        <v>0.15616647575410461</v>
      </c>
      <c r="F39" s="153"/>
      <c r="G39" s="312">
        <v>771</v>
      </c>
      <c r="H39" s="20">
        <f t="shared" si="0"/>
        <v>0.16012461059190031</v>
      </c>
      <c r="I39" s="150"/>
      <c r="J39" s="245">
        <f t="shared" si="1"/>
        <v>-47</v>
      </c>
      <c r="K39" s="246">
        <f t="shared" si="2"/>
        <v>-5.7457212713936445E-2</v>
      </c>
      <c r="M39" s="117"/>
    </row>
    <row r="40" spans="1:13" s="125" customFormat="1" x14ac:dyDescent="0.2">
      <c r="B40" s="124"/>
      <c r="C40" s="242" t="s">
        <v>218</v>
      </c>
      <c r="D40" s="37">
        <v>190</v>
      </c>
      <c r="E40" s="20">
        <f>D40/$D$42</f>
        <v>3.6273386788850705E-2</v>
      </c>
      <c r="F40" s="153"/>
      <c r="G40" s="37">
        <v>161</v>
      </c>
      <c r="H40" s="20">
        <f t="shared" si="0"/>
        <v>3.343717549325026E-2</v>
      </c>
      <c r="I40" s="19"/>
      <c r="J40" s="322">
        <f t="shared" si="1"/>
        <v>-29</v>
      </c>
      <c r="K40" s="246">
        <f t="shared" si="2"/>
        <v>-0.15263157894736845</v>
      </c>
      <c r="M40" s="117"/>
    </row>
    <row r="41" spans="1:13" s="125" customFormat="1" x14ac:dyDescent="0.2">
      <c r="B41" s="124"/>
      <c r="C41" s="242" t="s">
        <v>220</v>
      </c>
      <c r="D41" s="37">
        <v>929</v>
      </c>
      <c r="E41" s="20">
        <f>D41/$D$42</f>
        <v>0.17735777014127529</v>
      </c>
      <c r="F41" s="153"/>
      <c r="G41" s="37">
        <v>1122</v>
      </c>
      <c r="H41" s="20">
        <f t="shared" si="0"/>
        <v>0.23302180685358256</v>
      </c>
      <c r="I41" s="19"/>
      <c r="J41" s="322">
        <f t="shared" si="1"/>
        <v>193</v>
      </c>
      <c r="K41" s="246">
        <f t="shared" si="2"/>
        <v>0.20775026910656624</v>
      </c>
      <c r="M41" s="117"/>
    </row>
    <row r="42" spans="1:13" x14ac:dyDescent="0.2">
      <c r="B42" s="152" t="s">
        <v>53</v>
      </c>
      <c r="C42" s="155"/>
      <c r="D42" s="156">
        <f>SUM(D34:D41)</f>
        <v>5238</v>
      </c>
      <c r="E42" s="86">
        <f>SUM(E34:E41)</f>
        <v>1</v>
      </c>
      <c r="F42" s="157"/>
      <c r="G42" s="156">
        <f>SUM(G34:G41)</f>
        <v>4815</v>
      </c>
      <c r="H42" s="86">
        <f>SUM(H34:H41)</f>
        <v>1</v>
      </c>
      <c r="I42" s="158"/>
      <c r="J42" s="159">
        <f>G42-D42</f>
        <v>-423</v>
      </c>
      <c r="K42" s="190">
        <f>(G42/D42)-1</f>
        <v>-8.0756013745704514E-2</v>
      </c>
    </row>
    <row r="43" spans="1:13" x14ac:dyDescent="0.2">
      <c r="A43" s="112"/>
      <c r="B43" s="129"/>
      <c r="C43" s="119"/>
      <c r="D43" s="120"/>
      <c r="E43" s="120"/>
      <c r="F43" s="120"/>
      <c r="G43" s="120"/>
      <c r="H43" s="120"/>
      <c r="I43" s="120"/>
    </row>
    <row r="44" spans="1:13" x14ac:dyDescent="0.2">
      <c r="A44" s="112"/>
      <c r="B44" s="129"/>
    </row>
    <row r="45" spans="1:13" s="112" customFormat="1" x14ac:dyDescent="0.2">
      <c r="B45" s="147"/>
      <c r="C45" s="160"/>
      <c r="D45" s="161"/>
      <c r="E45" s="162"/>
      <c r="F45" s="163"/>
      <c r="G45" s="161"/>
      <c r="H45" s="162"/>
      <c r="I45" s="164"/>
      <c r="J45" s="165"/>
      <c r="K45" s="291"/>
    </row>
    <row r="46" spans="1:13" x14ac:dyDescent="0.2">
      <c r="B46" s="486" t="s">
        <v>277</v>
      </c>
      <c r="C46" s="487"/>
      <c r="D46" s="484" t="s">
        <v>328</v>
      </c>
      <c r="E46" s="485"/>
      <c r="F46" s="144"/>
      <c r="G46" s="484" t="s">
        <v>327</v>
      </c>
      <c r="H46" s="485"/>
      <c r="I46" s="145"/>
      <c r="J46" s="51" t="s">
        <v>48</v>
      </c>
      <c r="K46" s="51" t="s">
        <v>50</v>
      </c>
    </row>
    <row r="47" spans="1:13" ht="13.15" customHeight="1" x14ac:dyDescent="0.2">
      <c r="B47" s="210"/>
      <c r="C47" s="211"/>
      <c r="D47" s="148" t="s">
        <v>14</v>
      </c>
      <c r="E47" s="148" t="s">
        <v>13</v>
      </c>
      <c r="F47" s="149"/>
      <c r="G47" s="148" t="s">
        <v>14</v>
      </c>
      <c r="H47" s="148" t="s">
        <v>13</v>
      </c>
      <c r="I47" s="149"/>
      <c r="J47" s="292" t="s">
        <v>14</v>
      </c>
      <c r="K47" s="292" t="s">
        <v>13</v>
      </c>
    </row>
    <row r="48" spans="1:13" x14ac:dyDescent="0.2">
      <c r="B48" s="206" t="s">
        <v>307</v>
      </c>
      <c r="C48" s="209"/>
      <c r="D48" s="166">
        <v>3560</v>
      </c>
      <c r="E48" s="20">
        <f t="shared" ref="E48:E52" si="4">D48/$D$53</f>
        <v>0.67964872088583428</v>
      </c>
      <c r="F48" s="153"/>
      <c r="G48" s="166">
        <v>3224</v>
      </c>
      <c r="H48" s="20">
        <f>G48/$G$53</f>
        <v>0.66957424714434055</v>
      </c>
      <c r="I48" s="150"/>
      <c r="J48" s="245">
        <f t="shared" ref="J48:J53" si="5">G48-D48</f>
        <v>-336</v>
      </c>
      <c r="K48" s="246">
        <f t="shared" ref="K48:K53" si="6">(G48/D48)-1</f>
        <v>-9.4382022471910076E-2</v>
      </c>
    </row>
    <row r="49" spans="1:11" x14ac:dyDescent="0.2">
      <c r="B49" s="207" t="s">
        <v>306</v>
      </c>
      <c r="C49" s="151"/>
      <c r="D49" s="166">
        <v>75</v>
      </c>
      <c r="E49" s="20">
        <f t="shared" si="4"/>
        <v>1.4318442153493699E-2</v>
      </c>
      <c r="F49" s="153"/>
      <c r="G49" s="166">
        <v>60</v>
      </c>
      <c r="H49" s="20">
        <f t="shared" ref="H49:H52" si="7">G49/$G$53</f>
        <v>1.2461059190031152E-2</v>
      </c>
      <c r="I49" s="150"/>
      <c r="J49" s="245">
        <f t="shared" si="5"/>
        <v>-15</v>
      </c>
      <c r="K49" s="246">
        <f t="shared" si="6"/>
        <v>-0.19999999999999996</v>
      </c>
    </row>
    <row r="50" spans="1:11" x14ac:dyDescent="0.2">
      <c r="B50" s="207" t="s">
        <v>308</v>
      </c>
      <c r="C50" s="155"/>
      <c r="D50" s="166">
        <v>441</v>
      </c>
      <c r="E50" s="20">
        <f t="shared" si="4"/>
        <v>8.4192439862542962E-2</v>
      </c>
      <c r="F50" s="168"/>
      <c r="G50" s="166">
        <v>358</v>
      </c>
      <c r="H50" s="20">
        <f t="shared" si="7"/>
        <v>7.4350986500519217E-2</v>
      </c>
      <c r="I50" s="168"/>
      <c r="J50" s="245">
        <f t="shared" si="5"/>
        <v>-83</v>
      </c>
      <c r="K50" s="246">
        <f t="shared" si="6"/>
        <v>-0.1882086167800453</v>
      </c>
    </row>
    <row r="51" spans="1:11" s="112" customFormat="1" x14ac:dyDescent="0.2">
      <c r="B51" s="207" t="s">
        <v>177</v>
      </c>
      <c r="C51" s="147"/>
      <c r="D51" s="166">
        <v>217</v>
      </c>
      <c r="E51" s="20">
        <f t="shared" si="4"/>
        <v>4.1428025964108439E-2</v>
      </c>
      <c r="F51" s="164"/>
      <c r="G51" s="166">
        <v>202</v>
      </c>
      <c r="H51" s="20">
        <f t="shared" si="7"/>
        <v>4.1952232606438211E-2</v>
      </c>
      <c r="I51" s="147"/>
      <c r="J51" s="322">
        <f t="shared" si="5"/>
        <v>-15</v>
      </c>
      <c r="K51" s="246">
        <f t="shared" si="6"/>
        <v>-6.9124423963133674E-2</v>
      </c>
    </row>
    <row r="52" spans="1:11" s="112" customFormat="1" x14ac:dyDescent="0.2">
      <c r="B52" s="207" t="s">
        <v>178</v>
      </c>
      <c r="C52" s="65"/>
      <c r="D52" s="166">
        <v>945</v>
      </c>
      <c r="E52" s="20">
        <f t="shared" si="4"/>
        <v>0.18041237113402062</v>
      </c>
      <c r="F52" s="164"/>
      <c r="G52" s="166">
        <v>971</v>
      </c>
      <c r="H52" s="20">
        <f t="shared" si="7"/>
        <v>0.20166147455867081</v>
      </c>
      <c r="I52" s="147"/>
      <c r="J52" s="322">
        <f t="shared" si="5"/>
        <v>26</v>
      </c>
      <c r="K52" s="246">
        <f t="shared" si="6"/>
        <v>2.7513227513227489E-2</v>
      </c>
    </row>
    <row r="53" spans="1:11" x14ac:dyDescent="0.2">
      <c r="B53" s="152" t="s">
        <v>53</v>
      </c>
      <c r="C53" s="151"/>
      <c r="D53" s="167">
        <f>SUM(D48:D52)</f>
        <v>5238</v>
      </c>
      <c r="E53" s="86">
        <f>SUM(E48:E52)</f>
        <v>1</v>
      </c>
      <c r="F53" s="150"/>
      <c r="G53" s="167">
        <f>SUM(G48:G52)</f>
        <v>4815</v>
      </c>
      <c r="H53" s="86">
        <f>SUM(H48:H52)</f>
        <v>0.99999999999999989</v>
      </c>
      <c r="I53" s="150"/>
      <c r="J53" s="159">
        <f t="shared" si="5"/>
        <v>-423</v>
      </c>
      <c r="K53" s="190">
        <f t="shared" si="6"/>
        <v>-8.0756013745704514E-2</v>
      </c>
    </row>
    <row r="54" spans="1:11" x14ac:dyDescent="0.2">
      <c r="B54" s="128"/>
      <c r="C54" s="128"/>
      <c r="D54" s="128"/>
      <c r="E54" s="128"/>
      <c r="F54" s="128"/>
    </row>
    <row r="55" spans="1:11" x14ac:dyDescent="0.2">
      <c r="B55" s="129"/>
      <c r="C55" s="123"/>
      <c r="D55" s="126"/>
      <c r="E55" s="123"/>
      <c r="F55" s="123"/>
      <c r="G55" s="126"/>
      <c r="H55" s="123"/>
      <c r="I55" s="123"/>
      <c r="J55" s="126"/>
      <c r="K55" s="127"/>
    </row>
    <row r="56" spans="1:11" x14ac:dyDescent="0.2">
      <c r="A56" s="112"/>
      <c r="B56" s="138"/>
      <c r="C56" s="132"/>
      <c r="D56" s="133"/>
      <c r="E56" s="134"/>
      <c r="F56" s="134"/>
      <c r="G56" s="135"/>
      <c r="H56" s="136"/>
      <c r="I56" s="137"/>
      <c r="K56" s="112"/>
    </row>
    <row r="57" spans="1:11" customFormat="1" ht="4.5" customHeight="1" x14ac:dyDescent="0.2">
      <c r="A57" s="215"/>
      <c r="B57" s="215"/>
      <c r="C57" s="215"/>
      <c r="D57" s="215"/>
      <c r="E57" s="215"/>
      <c r="F57" s="215"/>
      <c r="G57" s="215"/>
      <c r="H57" s="215"/>
      <c r="I57" s="215"/>
      <c r="J57" s="215"/>
      <c r="K57" s="215"/>
    </row>
    <row r="58" spans="1:11" customFormat="1" ht="15.75" thickBot="1" x14ac:dyDescent="0.3">
      <c r="A58" s="226"/>
      <c r="B58" s="226"/>
      <c r="C58" s="356">
        <v>42961</v>
      </c>
      <c r="D58" s="220"/>
      <c r="E58" s="222"/>
      <c r="F58" s="220"/>
      <c r="G58" s="220"/>
      <c r="H58" s="223"/>
      <c r="I58" s="223"/>
      <c r="J58" s="223"/>
      <c r="K58" s="250" t="s">
        <v>275</v>
      </c>
    </row>
    <row r="59" spans="1:11" ht="18" customHeight="1" x14ac:dyDescent="0.2">
      <c r="A59" s="112"/>
      <c r="B59" s="138"/>
      <c r="C59" s="132"/>
      <c r="D59" s="133"/>
      <c r="E59" s="134"/>
      <c r="F59" s="139"/>
      <c r="G59" s="135"/>
      <c r="H59" s="136"/>
      <c r="I59" s="137"/>
      <c r="J59" s="140"/>
      <c r="K59" s="141"/>
    </row>
    <row r="60" spans="1:11" customFormat="1" ht="4.5" customHeight="1" x14ac:dyDescent="0.2">
      <c r="A60" s="215"/>
      <c r="B60" s="215"/>
      <c r="C60" s="215"/>
      <c r="D60" s="215"/>
      <c r="E60" s="215"/>
      <c r="F60" s="215"/>
      <c r="G60" s="215"/>
      <c r="H60" s="215"/>
      <c r="I60" s="215"/>
      <c r="J60" s="215"/>
      <c r="K60" s="215"/>
    </row>
    <row r="61" spans="1:11" customFormat="1" ht="15.75" x14ac:dyDescent="0.25">
      <c r="A61" s="481" t="s">
        <v>279</v>
      </c>
      <c r="B61" s="481"/>
      <c r="C61" s="481"/>
      <c r="D61" s="481"/>
      <c r="E61" s="481"/>
      <c r="F61" s="481"/>
      <c r="G61" s="481"/>
      <c r="H61" s="481"/>
      <c r="I61" s="481"/>
      <c r="J61" s="481"/>
      <c r="K61" s="481"/>
    </row>
    <row r="63" spans="1:11" x14ac:dyDescent="0.2">
      <c r="A63" s="112"/>
      <c r="B63" s="131"/>
      <c r="C63" s="132"/>
      <c r="D63" s="133"/>
      <c r="E63" s="134"/>
      <c r="F63" s="134"/>
      <c r="G63" s="142"/>
      <c r="H63" s="136"/>
      <c r="I63" s="137"/>
      <c r="J63" s="119"/>
      <c r="K63" s="137"/>
    </row>
    <row r="64" spans="1:11" x14ac:dyDescent="0.2">
      <c r="B64" s="208" t="s">
        <v>276</v>
      </c>
      <c r="C64" s="143"/>
      <c r="D64" s="484" t="s">
        <v>328</v>
      </c>
      <c r="E64" s="485"/>
      <c r="F64" s="144"/>
      <c r="G64" s="484" t="s">
        <v>327</v>
      </c>
      <c r="H64" s="485"/>
      <c r="I64" s="145"/>
      <c r="J64" s="51" t="s">
        <v>48</v>
      </c>
      <c r="K64" s="51" t="s">
        <v>50</v>
      </c>
    </row>
    <row r="65" spans="1:11" x14ac:dyDescent="0.2">
      <c r="B65" s="146"/>
      <c r="C65" s="147"/>
      <c r="D65" s="148" t="s">
        <v>14</v>
      </c>
      <c r="E65" s="148" t="s">
        <v>13</v>
      </c>
      <c r="F65" s="149"/>
      <c r="G65" s="148" t="s">
        <v>14</v>
      </c>
      <c r="H65" s="148" t="s">
        <v>13</v>
      </c>
      <c r="I65" s="149"/>
      <c r="J65" s="148" t="s">
        <v>14</v>
      </c>
      <c r="K65" s="148" t="s">
        <v>13</v>
      </c>
    </row>
    <row r="66" spans="1:11" x14ac:dyDescent="0.2">
      <c r="B66" s="152"/>
      <c r="C66" s="242" t="s">
        <v>34</v>
      </c>
      <c r="D66" s="37">
        <v>2346</v>
      </c>
      <c r="E66" s="20">
        <f t="shared" ref="E66:E73" si="8">D66/$D$74</f>
        <v>0.38214692946733997</v>
      </c>
      <c r="F66" s="153"/>
      <c r="G66" s="37">
        <v>2205</v>
      </c>
      <c r="H66" s="20">
        <f>G66/$G$74</f>
        <v>0.39206970128022761</v>
      </c>
      <c r="I66" s="150"/>
      <c r="J66" s="361">
        <f>G66-D66</f>
        <v>-141</v>
      </c>
      <c r="K66" s="246">
        <f>(G66/D66)-1</f>
        <v>-6.0102301790281309E-2</v>
      </c>
    </row>
    <row r="67" spans="1:11" x14ac:dyDescent="0.2">
      <c r="B67" s="152"/>
      <c r="C67" s="242" t="s">
        <v>35</v>
      </c>
      <c r="D67" s="37">
        <v>720</v>
      </c>
      <c r="E67" s="20">
        <f t="shared" si="8"/>
        <v>0.11728294510506597</v>
      </c>
      <c r="F67" s="153"/>
      <c r="G67" s="37">
        <v>676</v>
      </c>
      <c r="H67" s="20">
        <f t="shared" ref="H67:H68" si="9">G67/$G$74</f>
        <v>0.12019914651493599</v>
      </c>
      <c r="I67" s="150"/>
      <c r="J67" s="361">
        <f t="shared" ref="J67:J69" si="10">G67-D67</f>
        <v>-44</v>
      </c>
      <c r="K67" s="246">
        <f t="shared" ref="K67:K69" si="11">(G67/D67)-1</f>
        <v>-6.1111111111111116E-2</v>
      </c>
    </row>
    <row r="68" spans="1:11" x14ac:dyDescent="0.2">
      <c r="B68" s="152"/>
      <c r="C68" s="242" t="s">
        <v>12</v>
      </c>
      <c r="D68" s="37">
        <v>210</v>
      </c>
      <c r="E68" s="20">
        <f t="shared" si="8"/>
        <v>3.4207525655644243E-2</v>
      </c>
      <c r="F68" s="153"/>
      <c r="G68" s="37">
        <v>190</v>
      </c>
      <c r="H68" s="20">
        <f t="shared" si="9"/>
        <v>3.3783783783783786E-2</v>
      </c>
      <c r="I68" s="150"/>
      <c r="J68" s="361">
        <f t="shared" si="10"/>
        <v>-20</v>
      </c>
      <c r="K68" s="246">
        <f t="shared" si="11"/>
        <v>-9.5238095238095233E-2</v>
      </c>
    </row>
    <row r="69" spans="1:11" x14ac:dyDescent="0.2">
      <c r="B69" s="152"/>
      <c r="C69" s="242" t="s">
        <v>311</v>
      </c>
      <c r="D69" s="37">
        <v>304</v>
      </c>
      <c r="E69" s="20">
        <f t="shared" si="8"/>
        <v>4.9519465711027853E-2</v>
      </c>
      <c r="F69" s="153"/>
      <c r="G69" s="388"/>
      <c r="H69" s="387"/>
      <c r="I69" s="150"/>
      <c r="J69" s="361">
        <f t="shared" si="10"/>
        <v>-304</v>
      </c>
      <c r="K69" s="246">
        <f t="shared" si="11"/>
        <v>-1</v>
      </c>
    </row>
    <row r="70" spans="1:11" x14ac:dyDescent="0.2">
      <c r="B70" s="152"/>
      <c r="C70" s="242" t="s">
        <v>312</v>
      </c>
      <c r="D70" s="37">
        <v>185</v>
      </c>
      <c r="E70" s="20">
        <f t="shared" si="8"/>
        <v>3.0135201172829452E-2</v>
      </c>
      <c r="F70" s="153"/>
      <c r="G70" s="37">
        <v>258</v>
      </c>
      <c r="H70" s="20">
        <f t="shared" ref="H70:H73" si="12">G70/$G$74</f>
        <v>4.5874822190611661E-2</v>
      </c>
      <c r="I70" s="150"/>
      <c r="J70" s="361">
        <f t="shared" ref="J70" si="13">G70-D70</f>
        <v>73</v>
      </c>
      <c r="K70" s="246">
        <f t="shared" ref="K70" si="14">(G70/D70)-1</f>
        <v>0.39459459459459456</v>
      </c>
    </row>
    <row r="71" spans="1:11" x14ac:dyDescent="0.2">
      <c r="B71" s="152"/>
      <c r="C71" s="323" t="s">
        <v>248</v>
      </c>
      <c r="D71" s="37">
        <v>138</v>
      </c>
      <c r="E71" s="20">
        <f t="shared" si="8"/>
        <v>2.2479231145137644E-2</v>
      </c>
      <c r="F71" s="154"/>
      <c r="G71" s="37">
        <v>142</v>
      </c>
      <c r="H71" s="20">
        <f t="shared" si="12"/>
        <v>2.5248933143669987E-2</v>
      </c>
      <c r="I71" s="150"/>
      <c r="J71" s="361">
        <f t="shared" ref="J71:J73" si="15">G71-D71</f>
        <v>4</v>
      </c>
      <c r="K71" s="246">
        <f t="shared" ref="K71:K73" si="16">(G71/D71)-1</f>
        <v>2.8985507246376718E-2</v>
      </c>
    </row>
    <row r="72" spans="1:11" x14ac:dyDescent="0.2">
      <c r="A72" s="125"/>
      <c r="B72" s="124"/>
      <c r="C72" s="242" t="s">
        <v>280</v>
      </c>
      <c r="D72" s="37">
        <v>2194</v>
      </c>
      <c r="E72" s="20">
        <f t="shared" si="8"/>
        <v>0.35738719661182605</v>
      </c>
      <c r="F72" s="153"/>
      <c r="G72" s="37">
        <v>2153</v>
      </c>
      <c r="H72" s="20">
        <f t="shared" si="12"/>
        <v>0.38282361308677099</v>
      </c>
      <c r="I72" s="150"/>
      <c r="J72" s="361">
        <f t="shared" si="15"/>
        <v>-41</v>
      </c>
      <c r="K72" s="246">
        <f t="shared" si="16"/>
        <v>-1.8687329079307147E-2</v>
      </c>
    </row>
    <row r="73" spans="1:11" x14ac:dyDescent="0.2">
      <c r="A73" s="125"/>
      <c r="B73" s="124"/>
      <c r="C73" s="242" t="s">
        <v>281</v>
      </c>
      <c r="D73" s="37">
        <v>42</v>
      </c>
      <c r="E73" s="20">
        <f t="shared" si="8"/>
        <v>6.8415051311288486E-3</v>
      </c>
      <c r="F73" s="153"/>
      <c r="G73" s="37">
        <v>0</v>
      </c>
      <c r="H73" s="20">
        <f t="shared" si="12"/>
        <v>0</v>
      </c>
      <c r="I73" s="19"/>
      <c r="J73" s="361">
        <f t="shared" si="15"/>
        <v>-42</v>
      </c>
      <c r="K73" s="246">
        <f t="shared" si="16"/>
        <v>-1</v>
      </c>
    </row>
    <row r="74" spans="1:11" x14ac:dyDescent="0.2">
      <c r="B74" s="152" t="s">
        <v>53</v>
      </c>
      <c r="C74" s="155"/>
      <c r="D74" s="156">
        <f>SUM(D66:D73)</f>
        <v>6139</v>
      </c>
      <c r="E74" s="86">
        <f>SUM(E66:E73)</f>
        <v>0.99999999999999989</v>
      </c>
      <c r="F74" s="157"/>
      <c r="G74" s="156">
        <f>SUM(G66:G73)</f>
        <v>5624</v>
      </c>
      <c r="H74" s="86">
        <f>SUM(H66:H73)</f>
        <v>1</v>
      </c>
      <c r="I74" s="158"/>
      <c r="J74" s="362">
        <f>G74-D74</f>
        <v>-515</v>
      </c>
      <c r="K74" s="190">
        <f>(G74/D74)-1</f>
        <v>-8.3889884345984655E-2</v>
      </c>
    </row>
    <row r="75" spans="1:11" x14ac:dyDescent="0.2">
      <c r="A75" s="112"/>
      <c r="B75" s="129" t="s">
        <v>302</v>
      </c>
      <c r="C75" s="119"/>
      <c r="D75" s="120"/>
      <c r="E75" s="120"/>
      <c r="F75" s="120"/>
      <c r="G75" s="120"/>
      <c r="H75" s="120"/>
      <c r="I75" s="120"/>
      <c r="J75" s="363"/>
    </row>
    <row r="76" spans="1:11" ht="13.15" customHeight="1" x14ac:dyDescent="0.2"/>
    <row r="77" spans="1:11" x14ac:dyDescent="0.2">
      <c r="A77" s="112"/>
      <c r="B77" s="129"/>
      <c r="J77" s="363"/>
    </row>
    <row r="78" spans="1:11" x14ac:dyDescent="0.2">
      <c r="A78" s="112"/>
      <c r="B78" s="147"/>
      <c r="C78" s="160"/>
      <c r="D78" s="161"/>
      <c r="E78" s="162"/>
      <c r="F78" s="163"/>
      <c r="G78" s="161"/>
      <c r="H78" s="162"/>
      <c r="I78" s="164"/>
      <c r="J78" s="163"/>
      <c r="K78" s="291"/>
    </row>
    <row r="79" spans="1:11" x14ac:dyDescent="0.2">
      <c r="B79" s="160"/>
      <c r="C79" s="160"/>
      <c r="D79" s="357"/>
      <c r="E79" s="358"/>
      <c r="F79" s="359"/>
      <c r="G79" s="357"/>
      <c r="H79" s="358"/>
      <c r="I79" s="160"/>
      <c r="J79" s="165"/>
      <c r="K79" s="360"/>
    </row>
    <row r="80" spans="1:11" x14ac:dyDescent="0.2">
      <c r="B80" s="160"/>
      <c r="C80" s="160"/>
      <c r="D80" s="357"/>
      <c r="E80" s="358"/>
      <c r="F80" s="359"/>
      <c r="G80" s="357"/>
      <c r="H80" s="358"/>
      <c r="I80" s="160"/>
      <c r="J80" s="165"/>
      <c r="K80" s="360"/>
    </row>
    <row r="81" spans="2:11" x14ac:dyDescent="0.2">
      <c r="B81" s="160"/>
      <c r="C81" s="160"/>
      <c r="D81" s="357"/>
      <c r="E81" s="358"/>
      <c r="F81" s="359"/>
      <c r="G81" s="357"/>
      <c r="H81" s="358"/>
      <c r="I81" s="160"/>
      <c r="J81" s="165"/>
      <c r="K81" s="360"/>
    </row>
    <row r="82" spans="2:11" x14ac:dyDescent="0.2">
      <c r="B82" s="160"/>
      <c r="C82" s="160"/>
      <c r="D82" s="357"/>
      <c r="E82" s="358"/>
      <c r="F82" s="359"/>
      <c r="G82" s="357"/>
      <c r="H82" s="358"/>
      <c r="I82" s="160"/>
      <c r="J82" s="165"/>
      <c r="K82" s="360"/>
    </row>
    <row r="83" spans="2:11" x14ac:dyDescent="0.2">
      <c r="B83" s="160"/>
      <c r="C83" s="160"/>
      <c r="D83" s="357"/>
      <c r="E83" s="358"/>
      <c r="F83" s="359"/>
      <c r="G83" s="357"/>
      <c r="H83" s="358"/>
      <c r="I83" s="160"/>
      <c r="J83" s="165"/>
      <c r="K83" s="360"/>
    </row>
    <row r="84" spans="2:11" x14ac:dyDescent="0.2">
      <c r="B84" s="160"/>
      <c r="C84" s="160"/>
      <c r="D84" s="357"/>
      <c r="E84" s="358"/>
      <c r="F84" s="359"/>
      <c r="G84" s="357"/>
      <c r="H84" s="358"/>
      <c r="I84" s="160"/>
      <c r="J84" s="165"/>
      <c r="K84" s="360"/>
    </row>
    <row r="85" spans="2:11" x14ac:dyDescent="0.2">
      <c r="B85" s="160"/>
      <c r="C85" s="160"/>
      <c r="D85" s="357"/>
      <c r="E85" s="358"/>
      <c r="F85" s="359"/>
      <c r="G85" s="357"/>
      <c r="H85" s="358"/>
      <c r="I85" s="160"/>
      <c r="J85" s="165"/>
      <c r="K85" s="360"/>
    </row>
    <row r="86" spans="2:11" x14ac:dyDescent="0.2">
      <c r="B86" s="160"/>
      <c r="C86" s="160"/>
      <c r="D86" s="357"/>
      <c r="E86" s="358"/>
      <c r="F86" s="359"/>
      <c r="G86" s="357"/>
      <c r="H86" s="358"/>
      <c r="I86" s="160"/>
      <c r="J86" s="165"/>
      <c r="K86" s="360"/>
    </row>
    <row r="87" spans="2:11" x14ac:dyDescent="0.2">
      <c r="B87" s="160"/>
      <c r="C87" s="160"/>
      <c r="D87" s="357"/>
      <c r="E87" s="358"/>
      <c r="F87" s="359"/>
      <c r="G87" s="357"/>
      <c r="H87" s="358"/>
      <c r="I87" s="160"/>
      <c r="J87" s="165"/>
      <c r="K87" s="360"/>
    </row>
    <row r="88" spans="2:11" x14ac:dyDescent="0.2">
      <c r="B88" s="160"/>
      <c r="C88" s="160"/>
      <c r="D88" s="357"/>
      <c r="E88" s="358"/>
      <c r="F88" s="359"/>
      <c r="G88" s="357"/>
      <c r="H88" s="358"/>
      <c r="I88" s="160"/>
      <c r="J88" s="165"/>
      <c r="K88" s="360"/>
    </row>
    <row r="89" spans="2:11" x14ac:dyDescent="0.2">
      <c r="B89" s="160"/>
      <c r="C89" s="160"/>
      <c r="D89" s="357"/>
      <c r="E89" s="358"/>
      <c r="F89" s="359"/>
      <c r="G89" s="357"/>
      <c r="H89" s="358"/>
      <c r="I89" s="160"/>
      <c r="J89" s="165"/>
      <c r="K89" s="360"/>
    </row>
    <row r="90" spans="2:11" x14ac:dyDescent="0.2">
      <c r="B90" s="160"/>
      <c r="C90" s="160"/>
      <c r="D90" s="357"/>
      <c r="E90" s="358"/>
      <c r="F90" s="359"/>
      <c r="G90" s="357"/>
      <c r="H90" s="358"/>
      <c r="I90" s="160"/>
      <c r="J90" s="165"/>
      <c r="K90" s="360"/>
    </row>
    <row r="91" spans="2:11" x14ac:dyDescent="0.2">
      <c r="B91" s="160"/>
      <c r="C91" s="160"/>
      <c r="D91" s="357"/>
      <c r="E91" s="358"/>
      <c r="F91" s="359"/>
      <c r="G91" s="357"/>
      <c r="H91" s="358"/>
      <c r="I91" s="160"/>
      <c r="J91" s="165"/>
      <c r="K91" s="360"/>
    </row>
    <row r="92" spans="2:11" x14ac:dyDescent="0.2">
      <c r="B92" s="160"/>
      <c r="C92" s="160"/>
      <c r="D92" s="357"/>
      <c r="E92" s="358"/>
      <c r="F92" s="359"/>
      <c r="G92" s="357"/>
      <c r="H92" s="358"/>
      <c r="I92" s="160"/>
      <c r="J92" s="165"/>
      <c r="K92" s="360"/>
    </row>
    <row r="93" spans="2:11" x14ac:dyDescent="0.2">
      <c r="B93" s="160"/>
      <c r="C93" s="160"/>
      <c r="D93" s="357"/>
      <c r="E93" s="358"/>
      <c r="F93" s="359"/>
      <c r="G93" s="357"/>
      <c r="H93" s="358"/>
      <c r="I93" s="160"/>
      <c r="J93" s="165"/>
      <c r="K93" s="360"/>
    </row>
    <row r="94" spans="2:11" x14ac:dyDescent="0.2">
      <c r="B94" s="160"/>
      <c r="C94" s="160"/>
      <c r="D94" s="357"/>
      <c r="E94" s="358"/>
      <c r="F94" s="359"/>
      <c r="G94" s="357"/>
      <c r="H94" s="358"/>
      <c r="I94" s="160"/>
      <c r="J94" s="165"/>
      <c r="K94" s="360"/>
    </row>
    <row r="95" spans="2:11" x14ac:dyDescent="0.2">
      <c r="B95" s="160"/>
      <c r="C95" s="160"/>
      <c r="D95" s="357"/>
      <c r="E95" s="358"/>
      <c r="F95" s="359"/>
      <c r="G95" s="357"/>
      <c r="H95" s="358"/>
      <c r="I95" s="160"/>
      <c r="J95" s="165"/>
      <c r="K95" s="360"/>
    </row>
    <row r="96" spans="2:11" x14ac:dyDescent="0.2">
      <c r="B96" s="160"/>
      <c r="C96" s="160"/>
      <c r="D96" s="357"/>
      <c r="E96" s="358"/>
      <c r="F96" s="359"/>
      <c r="G96" s="357"/>
      <c r="H96" s="358"/>
      <c r="I96" s="160"/>
      <c r="J96" s="165"/>
      <c r="K96" s="360"/>
    </row>
    <row r="97" spans="1:11" x14ac:dyDescent="0.2">
      <c r="B97" s="160"/>
      <c r="C97" s="160"/>
      <c r="D97" s="357"/>
      <c r="E97" s="358"/>
      <c r="F97" s="359"/>
      <c r="G97" s="357"/>
      <c r="H97" s="358"/>
      <c r="I97" s="160"/>
      <c r="J97" s="165"/>
      <c r="K97" s="360"/>
    </row>
    <row r="98" spans="1:11" x14ac:dyDescent="0.2">
      <c r="B98" s="160"/>
      <c r="C98" s="160"/>
      <c r="D98" s="357"/>
      <c r="E98" s="358"/>
      <c r="F98" s="359"/>
      <c r="G98" s="357"/>
      <c r="H98" s="358"/>
      <c r="I98" s="160"/>
      <c r="J98" s="165"/>
      <c r="K98" s="360"/>
    </row>
    <row r="99" spans="1:11" x14ac:dyDescent="0.2">
      <c r="A99" s="112"/>
      <c r="B99" s="138"/>
      <c r="C99" s="132"/>
      <c r="D99" s="133"/>
      <c r="E99" s="134"/>
      <c r="F99" s="134"/>
      <c r="G99" s="135"/>
      <c r="H99" s="136"/>
      <c r="I99" s="137"/>
      <c r="K99" s="112"/>
    </row>
    <row r="100" spans="1:11" ht="23.45" customHeight="1" x14ac:dyDescent="0.2">
      <c r="A100" s="112"/>
      <c r="B100" s="138"/>
      <c r="C100" s="132"/>
      <c r="D100" s="133"/>
      <c r="E100" s="134"/>
      <c r="F100" s="112"/>
      <c r="G100" s="142"/>
      <c r="H100" s="136"/>
      <c r="I100" s="137"/>
      <c r="J100" s="119"/>
      <c r="K100" s="137"/>
    </row>
    <row r="101" spans="1:11" x14ac:dyDescent="0.2">
      <c r="B101" s="486" t="s">
        <v>278</v>
      </c>
      <c r="C101" s="487"/>
      <c r="D101" s="484" t="s">
        <v>328</v>
      </c>
      <c r="E101" s="485"/>
      <c r="F101" s="144"/>
      <c r="G101" s="484" t="s">
        <v>327</v>
      </c>
      <c r="H101" s="485"/>
      <c r="I101" s="145"/>
      <c r="J101" s="364" t="s">
        <v>48</v>
      </c>
      <c r="K101" s="51" t="s">
        <v>50</v>
      </c>
    </row>
    <row r="102" spans="1:11" x14ac:dyDescent="0.2">
      <c r="B102" s="210"/>
      <c r="C102" s="211"/>
      <c r="D102" s="148" t="s">
        <v>14</v>
      </c>
      <c r="E102" s="148" t="s">
        <v>13</v>
      </c>
      <c r="F102" s="149"/>
      <c r="G102" s="148" t="s">
        <v>14</v>
      </c>
      <c r="H102" s="148" t="s">
        <v>13</v>
      </c>
      <c r="I102" s="149"/>
      <c r="J102" s="365" t="s">
        <v>14</v>
      </c>
      <c r="K102" s="292" t="s">
        <v>13</v>
      </c>
    </row>
    <row r="103" spans="1:11" x14ac:dyDescent="0.2">
      <c r="B103" s="152"/>
      <c r="C103" s="242" t="s">
        <v>34</v>
      </c>
      <c r="D103" s="37">
        <v>10011</v>
      </c>
      <c r="E103" s="20">
        <f t="shared" ref="E103:E110" si="17">D103/$D$111</f>
        <v>0.39421145894861193</v>
      </c>
      <c r="F103" s="153"/>
      <c r="G103" s="37">
        <v>9259</v>
      </c>
      <c r="H103" s="20">
        <f>G103/$G$111</f>
        <v>0.39833935639304768</v>
      </c>
      <c r="I103" s="150"/>
      <c r="J103" s="361">
        <f>G103-D103</f>
        <v>-752</v>
      </c>
      <c r="K103" s="246">
        <f>(G103/D103)-1</f>
        <v>-7.5117370892018753E-2</v>
      </c>
    </row>
    <row r="104" spans="1:11" x14ac:dyDescent="0.2">
      <c r="B104" s="152"/>
      <c r="C104" s="242" t="s">
        <v>35</v>
      </c>
      <c r="D104" s="37">
        <v>2636</v>
      </c>
      <c r="E104" s="20">
        <f t="shared" si="17"/>
        <v>0.10379996062216972</v>
      </c>
      <c r="F104" s="153"/>
      <c r="G104" s="37">
        <v>2332</v>
      </c>
      <c r="H104" s="20">
        <f t="shared" ref="H104:H105" si="18">G104/$G$111</f>
        <v>0.10032696609877818</v>
      </c>
      <c r="I104" s="150"/>
      <c r="J104" s="361">
        <f t="shared" ref="J104:J106" si="19">G104-D104</f>
        <v>-304</v>
      </c>
      <c r="K104" s="246">
        <f t="shared" ref="K104:K106" si="20">(G104/D104)-1</f>
        <v>-0.11532625189681334</v>
      </c>
    </row>
    <row r="105" spans="1:11" x14ac:dyDescent="0.2">
      <c r="B105" s="152"/>
      <c r="C105" s="242" t="s">
        <v>12</v>
      </c>
      <c r="D105" s="37">
        <v>672</v>
      </c>
      <c r="E105" s="20">
        <f t="shared" si="17"/>
        <v>2.6461901949202598E-2</v>
      </c>
      <c r="F105" s="153"/>
      <c r="G105" s="37">
        <v>613</v>
      </c>
      <c r="H105" s="20">
        <f t="shared" si="18"/>
        <v>2.6372397177766304E-2</v>
      </c>
      <c r="I105" s="150"/>
      <c r="J105" s="361">
        <f t="shared" si="19"/>
        <v>-59</v>
      </c>
      <c r="K105" s="246">
        <f t="shared" si="20"/>
        <v>-8.7797619047619069E-2</v>
      </c>
    </row>
    <row r="106" spans="1:11" x14ac:dyDescent="0.2">
      <c r="A106" s="112"/>
      <c r="B106" s="152"/>
      <c r="C106" s="242" t="s">
        <v>311</v>
      </c>
      <c r="D106" s="312">
        <v>1134</v>
      </c>
      <c r="E106" s="20">
        <f t="shared" si="17"/>
        <v>4.4654459539279386E-2</v>
      </c>
      <c r="F106" s="153"/>
      <c r="G106" s="388"/>
      <c r="H106" s="387"/>
      <c r="I106" s="150"/>
      <c r="J106" s="361">
        <f t="shared" si="19"/>
        <v>-1134</v>
      </c>
      <c r="K106" s="246">
        <f t="shared" si="20"/>
        <v>-1</v>
      </c>
    </row>
    <row r="107" spans="1:11" x14ac:dyDescent="0.2">
      <c r="A107" s="112"/>
      <c r="B107" s="152"/>
      <c r="C107" s="242" t="s">
        <v>310</v>
      </c>
      <c r="D107" s="37">
        <v>951</v>
      </c>
      <c r="E107" s="20">
        <f t="shared" si="17"/>
        <v>3.7448316597755466E-2</v>
      </c>
      <c r="F107" s="153"/>
      <c r="G107" s="37">
        <v>1126</v>
      </c>
      <c r="H107" s="20">
        <f>G107/$G$111</f>
        <v>4.844260884529341E-2</v>
      </c>
      <c r="I107" s="150"/>
      <c r="J107" s="361">
        <f t="shared" ref="J107" si="21">G107-D107</f>
        <v>175</v>
      </c>
      <c r="K107" s="246">
        <f t="shared" ref="K107" si="22">(G107/D107)-1</f>
        <v>0.18401682439537326</v>
      </c>
    </row>
    <row r="108" spans="1:11" x14ac:dyDescent="0.2">
      <c r="A108" s="112"/>
      <c r="B108" s="152"/>
      <c r="C108" s="323" t="s">
        <v>248</v>
      </c>
      <c r="D108" s="324">
        <v>771</v>
      </c>
      <c r="E108" s="20">
        <f t="shared" si="17"/>
        <v>3.0360307147076195E-2</v>
      </c>
      <c r="F108" s="154"/>
      <c r="G108" s="324">
        <v>935</v>
      </c>
      <c r="H108" s="20">
        <f t="shared" ref="H108:H110" si="23">G108/$G$111</f>
        <v>4.0225434520736535E-2</v>
      </c>
      <c r="I108" s="150"/>
      <c r="J108" s="361">
        <f t="shared" ref="J108:J110" si="24">G108-D108</f>
        <v>164</v>
      </c>
      <c r="K108" s="246">
        <f t="shared" ref="K108:K110" si="25">(G108/D108)-1</f>
        <v>0.21271076523994803</v>
      </c>
    </row>
    <row r="109" spans="1:11" x14ac:dyDescent="0.2">
      <c r="B109" s="124"/>
      <c r="C109" s="242" t="s">
        <v>280</v>
      </c>
      <c r="D109" s="312">
        <v>9099</v>
      </c>
      <c r="E109" s="20">
        <f t="shared" si="17"/>
        <v>0.358298877731837</v>
      </c>
      <c r="F109" s="153"/>
      <c r="G109" s="312">
        <v>8979</v>
      </c>
      <c r="H109" s="20">
        <f t="shared" si="23"/>
        <v>0.3862932369643779</v>
      </c>
      <c r="I109" s="150"/>
      <c r="J109" s="361">
        <f t="shared" si="24"/>
        <v>-120</v>
      </c>
      <c r="K109" s="246">
        <f t="shared" si="25"/>
        <v>-1.3188262446422683E-2</v>
      </c>
    </row>
    <row r="110" spans="1:11" x14ac:dyDescent="0.2">
      <c r="B110" s="124"/>
      <c r="C110" s="242" t="s">
        <v>281</v>
      </c>
      <c r="D110" s="37">
        <v>121</v>
      </c>
      <c r="E110" s="20">
        <f t="shared" si="17"/>
        <v>4.7647174640677295E-3</v>
      </c>
      <c r="F110" s="153"/>
      <c r="G110" s="37">
        <v>0</v>
      </c>
      <c r="H110" s="20">
        <f t="shared" si="23"/>
        <v>0</v>
      </c>
      <c r="I110" s="19"/>
      <c r="J110" s="361">
        <f t="shared" si="24"/>
        <v>-121</v>
      </c>
      <c r="K110" s="246">
        <f t="shared" si="25"/>
        <v>-1</v>
      </c>
    </row>
    <row r="111" spans="1:11" x14ac:dyDescent="0.2">
      <c r="B111" s="152" t="s">
        <v>53</v>
      </c>
      <c r="C111" s="155"/>
      <c r="D111" s="156">
        <f>SUM(D103:D110)</f>
        <v>25395</v>
      </c>
      <c r="E111" s="86">
        <f>SUM(E103:E110)</f>
        <v>1</v>
      </c>
      <c r="F111" s="157"/>
      <c r="G111" s="156">
        <f>SUM(G103:G110)</f>
        <v>23244</v>
      </c>
      <c r="H111" s="86">
        <f>SUM(H103:H110)</f>
        <v>1</v>
      </c>
      <c r="I111" s="158"/>
      <c r="J111" s="362">
        <f>G111-D111</f>
        <v>-2151</v>
      </c>
      <c r="K111" s="190">
        <f>(G111/D111)-1</f>
        <v>-8.4701712935617235E-2</v>
      </c>
    </row>
    <row r="112" spans="1:11" ht="18" customHeight="1" x14ac:dyDescent="0.2">
      <c r="A112" s="112"/>
      <c r="B112" s="131"/>
      <c r="C112" s="132"/>
      <c r="D112" s="133"/>
      <c r="E112" s="134"/>
      <c r="F112" s="112"/>
      <c r="G112" s="142"/>
      <c r="H112" s="136"/>
      <c r="I112" s="137"/>
      <c r="J112" s="119"/>
      <c r="K112" s="137"/>
    </row>
    <row r="113" spans="1:11" ht="9" customHeight="1" x14ac:dyDescent="0.2">
      <c r="A113" s="112"/>
      <c r="B113" s="138"/>
      <c r="C113" s="132"/>
      <c r="D113" s="133"/>
      <c r="E113" s="134"/>
      <c r="F113" s="134"/>
      <c r="G113" s="135"/>
      <c r="H113" s="136"/>
      <c r="I113" s="137"/>
      <c r="K113" s="112"/>
    </row>
    <row r="114" spans="1:11" ht="4.1500000000000004" customHeight="1" x14ac:dyDescent="0.2">
      <c r="A114" s="215"/>
      <c r="B114" s="215"/>
      <c r="C114" s="215"/>
      <c r="D114" s="215"/>
      <c r="E114" s="215"/>
      <c r="F114" s="215"/>
      <c r="G114" s="215"/>
      <c r="H114" s="215"/>
      <c r="I114" s="215"/>
      <c r="J114" s="215"/>
      <c r="K114" s="215"/>
    </row>
    <row r="115" spans="1:11" ht="15.75" thickBot="1" x14ac:dyDescent="0.3">
      <c r="A115" s="226"/>
      <c r="B115" s="226"/>
      <c r="C115" s="356">
        <v>42958</v>
      </c>
      <c r="D115" s="220"/>
      <c r="E115" s="222"/>
      <c r="F115" s="220"/>
      <c r="G115" s="220"/>
      <c r="H115" s="223"/>
      <c r="I115" s="223"/>
      <c r="J115" s="223"/>
      <c r="K115" s="250" t="s">
        <v>275</v>
      </c>
    </row>
  </sheetData>
  <mergeCells count="12">
    <mergeCell ref="A28:B28"/>
    <mergeCell ref="G32:H32"/>
    <mergeCell ref="B46:C46"/>
    <mergeCell ref="D32:E32"/>
    <mergeCell ref="D46:E46"/>
    <mergeCell ref="G46:H46"/>
    <mergeCell ref="A61:K61"/>
    <mergeCell ref="D64:E64"/>
    <mergeCell ref="G64:H64"/>
    <mergeCell ref="B101:C101"/>
    <mergeCell ref="D101:E101"/>
    <mergeCell ref="G101:H101"/>
  </mergeCells>
  <phoneticPr fontId="0" type="noConversion"/>
  <conditionalFormatting sqref="J78:K97 J34:K42 J45:K53 J101:K106 J108:K111 J66:K74">
    <cfRule type="cellIs" dxfId="17" priority="5" operator="lessThan">
      <formula>0</formula>
    </cfRule>
  </conditionalFormatting>
  <conditionalFormatting sqref="J98:K98">
    <cfRule type="cellIs" dxfId="16" priority="3" operator="lessThan">
      <formula>0</formula>
    </cfRule>
  </conditionalFormatting>
  <conditionalFormatting sqref="J107:K107">
    <cfRule type="cellIs" dxfId="15" priority="1" operator="lessThan">
      <formula>0</formula>
    </cfRule>
  </conditionalFormatting>
  <printOptions horizontalCentered="1"/>
  <pageMargins left="0.75" right="0.75" top="0.5" bottom="0.5" header="0.5" footer="0.5"/>
  <pageSetup orientation="portrait" r:id="rId1"/>
  <headerFooter alignWithMargins="0">
    <oddFooter xml:space="preserve">&amp;C&amp;P-2 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K54"/>
  <sheetViews>
    <sheetView zoomScale="120" zoomScaleNormal="120" workbookViewId="0">
      <selection activeCell="E35" sqref="E35"/>
    </sheetView>
  </sheetViews>
  <sheetFormatPr defaultRowHeight="12.75" x14ac:dyDescent="0.2"/>
  <cols>
    <col min="1" max="1" width="31.140625" customWidth="1"/>
    <col min="2" max="2" width="10.28515625" customWidth="1"/>
    <col min="3" max="3" width="9.140625" customWidth="1"/>
    <col min="4" max="4" width="2.7109375" customWidth="1"/>
    <col min="5" max="5" width="9.7109375" customWidth="1"/>
    <col min="6" max="6" width="9" customWidth="1"/>
    <col min="7" max="7" width="2.7109375" customWidth="1"/>
    <col min="8" max="9" width="9.7109375" customWidth="1"/>
  </cols>
  <sheetData>
    <row r="1" spans="1:11" ht="4.5" customHeight="1" x14ac:dyDescent="0.2">
      <c r="A1" s="215"/>
      <c r="B1" s="215"/>
      <c r="C1" s="215"/>
      <c r="D1" s="215"/>
      <c r="E1" s="215"/>
      <c r="F1" s="215"/>
      <c r="G1" s="215"/>
      <c r="H1" s="215"/>
      <c r="I1" s="215"/>
    </row>
    <row r="2" spans="1:11" ht="15.75" x14ac:dyDescent="0.25">
      <c r="A2" s="264" t="s">
        <v>197</v>
      </c>
      <c r="B2" s="219"/>
      <c r="C2" s="219"/>
      <c r="D2" s="219"/>
      <c r="E2" s="219"/>
      <c r="F2" s="219"/>
      <c r="G2" s="219"/>
      <c r="H2" s="219"/>
      <c r="I2" s="219"/>
    </row>
    <row r="3" spans="1:11" s="117" customFormat="1" ht="15.75" x14ac:dyDescent="0.25">
      <c r="A3" s="227"/>
      <c r="B3" s="228"/>
      <c r="C3" s="228"/>
      <c r="D3" s="228"/>
      <c r="E3" s="228"/>
      <c r="F3" s="228"/>
      <c r="G3" s="228"/>
      <c r="H3" s="228"/>
      <c r="I3" s="228"/>
    </row>
    <row r="4" spans="1:11" x14ac:dyDescent="0.2">
      <c r="A4" s="152" t="s">
        <v>338</v>
      </c>
      <c r="B4" s="492" t="s">
        <v>328</v>
      </c>
      <c r="C4" s="493"/>
      <c r="D4" s="117"/>
      <c r="E4" s="492" t="s">
        <v>327</v>
      </c>
      <c r="F4" s="493"/>
      <c r="G4" s="117"/>
      <c r="H4" s="490" t="s">
        <v>48</v>
      </c>
      <c r="I4" s="490" t="s">
        <v>337</v>
      </c>
    </row>
    <row r="5" spans="1:11" ht="15.75" x14ac:dyDescent="0.25">
      <c r="A5" s="229"/>
      <c r="B5" s="230" t="s">
        <v>14</v>
      </c>
      <c r="C5" s="230" t="s">
        <v>13</v>
      </c>
      <c r="D5" s="117"/>
      <c r="E5" s="230" t="s">
        <v>14</v>
      </c>
      <c r="F5" s="230" t="s">
        <v>13</v>
      </c>
      <c r="G5" s="117"/>
      <c r="H5" s="491"/>
      <c r="I5" s="491"/>
    </row>
    <row r="6" spans="1:11" x14ac:dyDescent="0.2">
      <c r="A6" s="171" t="s">
        <v>303</v>
      </c>
      <c r="B6" s="172">
        <v>2194</v>
      </c>
      <c r="C6" s="173">
        <f>(B6/B10)</f>
        <v>0.41886216113020236</v>
      </c>
      <c r="E6" s="172">
        <v>2153</v>
      </c>
      <c r="F6" s="173">
        <f>(E6/E10)</f>
        <v>0.44714434060228453</v>
      </c>
      <c r="H6" s="251">
        <f>E6-B6</f>
        <v>-41</v>
      </c>
      <c r="I6" s="252">
        <f>(E6/B6)-1</f>
        <v>-1.8687329079307147E-2</v>
      </c>
    </row>
    <row r="7" spans="1:11" x14ac:dyDescent="0.2">
      <c r="A7" s="174" t="s">
        <v>167</v>
      </c>
      <c r="B7" s="172">
        <v>1426</v>
      </c>
      <c r="C7" s="183">
        <f>(B7/B10)</f>
        <v>0.27224131347842689</v>
      </c>
      <c r="E7" s="172">
        <v>1444</v>
      </c>
      <c r="F7" s="183">
        <f>(E7/E10)</f>
        <v>0.29989615784008306</v>
      </c>
      <c r="H7" s="251">
        <f t="shared" ref="H7:H9" si="0">E7-B7</f>
        <v>18</v>
      </c>
      <c r="I7" s="252">
        <f t="shared" ref="I7:I9" si="1">(E7/B7)-1</f>
        <v>1.2622720897615736E-2</v>
      </c>
    </row>
    <row r="8" spans="1:11" x14ac:dyDescent="0.2">
      <c r="A8" s="175" t="s">
        <v>168</v>
      </c>
      <c r="B8" s="431">
        <v>1.41</v>
      </c>
      <c r="C8" s="449"/>
      <c r="E8" s="431">
        <v>1.44</v>
      </c>
      <c r="F8" s="449"/>
      <c r="H8" s="432">
        <f t="shared" si="0"/>
        <v>3.0000000000000027E-2</v>
      </c>
      <c r="I8" s="252">
        <f t="shared" si="1"/>
        <v>2.1276595744680771E-2</v>
      </c>
    </row>
    <row r="9" spans="1:11" ht="24" x14ac:dyDescent="0.2">
      <c r="A9" s="174" t="s">
        <v>304</v>
      </c>
      <c r="B9" s="172">
        <v>3044</v>
      </c>
      <c r="C9" s="183">
        <f>(B9/B10)</f>
        <v>0.58113783886979764</v>
      </c>
      <c r="E9" s="172">
        <v>2662</v>
      </c>
      <c r="F9" s="183">
        <f>(E9/E10)</f>
        <v>0.55285565939771553</v>
      </c>
      <c r="H9" s="251">
        <f t="shared" si="0"/>
        <v>-382</v>
      </c>
      <c r="I9" s="252">
        <f t="shared" si="1"/>
        <v>-0.12549277266754266</v>
      </c>
    </row>
    <row r="10" spans="1:11" x14ac:dyDescent="0.2">
      <c r="A10" s="176" t="s">
        <v>305</v>
      </c>
      <c r="B10" s="177">
        <f>SUM(B6,B9)</f>
        <v>5238</v>
      </c>
      <c r="C10" s="184">
        <f>(B10/B10)</f>
        <v>1</v>
      </c>
      <c r="E10" s="177">
        <f>SUM(E6,E9)</f>
        <v>4815</v>
      </c>
      <c r="F10" s="184">
        <f>(E10/E10)</f>
        <v>1</v>
      </c>
      <c r="H10" s="77">
        <f t="shared" ref="H10" si="2">E10-B10</f>
        <v>-423</v>
      </c>
      <c r="I10" s="193">
        <f t="shared" ref="I10" si="3">(E10/B10)-1</f>
        <v>-8.0756013745704514E-2</v>
      </c>
      <c r="K10" s="4" t="s">
        <v>181</v>
      </c>
    </row>
    <row r="11" spans="1:11" ht="13.15" customHeight="1" x14ac:dyDescent="0.2">
      <c r="A11" s="381"/>
      <c r="B11" s="382"/>
      <c r="C11" s="383"/>
      <c r="E11" s="382"/>
      <c r="F11" s="383"/>
      <c r="H11" s="178"/>
      <c r="I11" s="179"/>
    </row>
    <row r="12" spans="1:11" x14ac:dyDescent="0.2">
      <c r="A12" s="182"/>
      <c r="B12" s="231"/>
      <c r="C12" s="4" t="s">
        <v>181</v>
      </c>
      <c r="E12" s="231"/>
      <c r="F12" s="112"/>
      <c r="H12" s="181"/>
      <c r="I12" s="181"/>
    </row>
    <row r="13" spans="1:11" x14ac:dyDescent="0.2">
      <c r="A13" s="392" t="s">
        <v>169</v>
      </c>
      <c r="B13" s="389"/>
      <c r="C13" s="390" t="s">
        <v>181</v>
      </c>
      <c r="E13" s="389"/>
      <c r="F13" s="391"/>
      <c r="H13" s="384"/>
      <c r="I13" s="385"/>
    </row>
    <row r="14" spans="1:11" x14ac:dyDescent="0.2">
      <c r="A14" s="171" t="s">
        <v>303</v>
      </c>
      <c r="B14" s="172">
        <v>1375</v>
      </c>
      <c r="C14" s="173">
        <f>(B14/B18)</f>
        <v>0.41831457255856402</v>
      </c>
      <c r="E14" s="172">
        <v>1563</v>
      </c>
      <c r="F14" s="173">
        <f>(E14/E18)</f>
        <v>0.46490184414039265</v>
      </c>
      <c r="H14" s="251">
        <f t="shared" ref="H14:H18" si="4">E14-B14</f>
        <v>188</v>
      </c>
      <c r="I14" s="252">
        <f t="shared" ref="I14:I18" si="5">(E14/B14)-1</f>
        <v>0.13672727272727281</v>
      </c>
    </row>
    <row r="15" spans="1:11" x14ac:dyDescent="0.2">
      <c r="A15" s="174" t="s">
        <v>167</v>
      </c>
      <c r="B15" s="172">
        <v>907</v>
      </c>
      <c r="C15" s="183">
        <f>(B15/B18)</f>
        <v>0.275935503498631</v>
      </c>
      <c r="E15" s="172">
        <v>1085</v>
      </c>
      <c r="F15" s="183">
        <f>(E15/E18)</f>
        <v>0.32272456870910171</v>
      </c>
      <c r="H15" s="251">
        <f t="shared" si="4"/>
        <v>178</v>
      </c>
      <c r="I15" s="252">
        <f t="shared" si="5"/>
        <v>0.19625137816979055</v>
      </c>
    </row>
    <row r="16" spans="1:11" x14ac:dyDescent="0.2">
      <c r="A16" s="175" t="s">
        <v>168</v>
      </c>
      <c r="B16" s="431">
        <v>1.42</v>
      </c>
      <c r="C16" s="449"/>
      <c r="E16" s="431">
        <v>1.48</v>
      </c>
      <c r="F16" s="449"/>
      <c r="H16" s="432">
        <f t="shared" si="4"/>
        <v>6.0000000000000053E-2</v>
      </c>
      <c r="I16" s="252">
        <f t="shared" si="5"/>
        <v>4.2253521126760507E-2</v>
      </c>
    </row>
    <row r="17" spans="1:9" ht="24" x14ac:dyDescent="0.2">
      <c r="A17" s="174" t="s">
        <v>304</v>
      </c>
      <c r="B17" s="172">
        <v>1912</v>
      </c>
      <c r="C17" s="183">
        <f>(B17/B18)</f>
        <v>0.58168542744143592</v>
      </c>
      <c r="E17" s="172">
        <v>1799</v>
      </c>
      <c r="F17" s="183">
        <f>(E17/E18)</f>
        <v>0.53509815585960741</v>
      </c>
      <c r="H17" s="251">
        <f t="shared" si="4"/>
        <v>-113</v>
      </c>
      <c r="I17" s="252">
        <f t="shared" si="5"/>
        <v>-5.9100418410041877E-2</v>
      </c>
    </row>
    <row r="18" spans="1:9" x14ac:dyDescent="0.2">
      <c r="A18" s="176" t="s">
        <v>305</v>
      </c>
      <c r="B18" s="177">
        <f>SUM(B14,B17)</f>
        <v>3287</v>
      </c>
      <c r="C18" s="184">
        <f>(B18/B18)</f>
        <v>1</v>
      </c>
      <c r="E18" s="177">
        <f>SUM(E14,E17)</f>
        <v>3362</v>
      </c>
      <c r="F18" s="184">
        <f>(E18/E18)</f>
        <v>1</v>
      </c>
      <c r="H18" s="77">
        <f t="shared" si="4"/>
        <v>75</v>
      </c>
      <c r="I18" s="193">
        <f t="shared" si="5"/>
        <v>2.2817158503194435E-2</v>
      </c>
    </row>
    <row r="19" spans="1:9" x14ac:dyDescent="0.2">
      <c r="A19" s="49"/>
      <c r="B19" s="50"/>
      <c r="C19" s="180"/>
      <c r="E19" s="50"/>
      <c r="F19" s="180"/>
      <c r="H19" s="4"/>
      <c r="I19" s="50"/>
    </row>
    <row r="20" spans="1:9" ht="8.4499999999999993" customHeight="1" x14ac:dyDescent="0.2">
      <c r="A20" s="182"/>
      <c r="B20" s="182"/>
      <c r="C20" s="112"/>
      <c r="E20" s="182"/>
      <c r="F20" s="112"/>
      <c r="H20" s="181"/>
      <c r="I20" s="181"/>
    </row>
    <row r="21" spans="1:9" x14ac:dyDescent="0.2">
      <c r="A21" s="392" t="s">
        <v>170</v>
      </c>
      <c r="B21" s="492"/>
      <c r="C21" s="493"/>
      <c r="D21" s="117"/>
      <c r="E21" s="492"/>
      <c r="F21" s="493"/>
      <c r="G21" s="117"/>
      <c r="H21" s="384"/>
      <c r="I21" s="385"/>
    </row>
    <row r="22" spans="1:9" x14ac:dyDescent="0.2">
      <c r="A22" s="171" t="s">
        <v>303</v>
      </c>
      <c r="B22" s="172">
        <v>334</v>
      </c>
      <c r="C22" s="173">
        <f>(B22/B26)</f>
        <v>0.46005509641873277</v>
      </c>
      <c r="E22" s="172">
        <v>282</v>
      </c>
      <c r="F22" s="173">
        <f>(E22/E26)</f>
        <v>0.44131455399061031</v>
      </c>
      <c r="H22" s="251">
        <f t="shared" ref="H22:H26" si="6">E22-B22</f>
        <v>-52</v>
      </c>
      <c r="I22" s="252">
        <f t="shared" ref="I22:I26" si="7">(E22/B22)-1</f>
        <v>-0.15568862275449102</v>
      </c>
    </row>
    <row r="23" spans="1:9" x14ac:dyDescent="0.2">
      <c r="A23" s="174" t="s">
        <v>167</v>
      </c>
      <c r="B23" s="172">
        <v>218</v>
      </c>
      <c r="C23" s="183">
        <f>(B23/B26)</f>
        <v>0.30027548209366389</v>
      </c>
      <c r="E23" s="172">
        <v>191</v>
      </c>
      <c r="F23" s="183">
        <f>(E23/E26)</f>
        <v>0.29890453834115804</v>
      </c>
      <c r="H23" s="251">
        <f t="shared" si="6"/>
        <v>-27</v>
      </c>
      <c r="I23" s="252">
        <f t="shared" si="7"/>
        <v>-0.12385321100917435</v>
      </c>
    </row>
    <row r="24" spans="1:9" x14ac:dyDescent="0.2">
      <c r="A24" s="175" t="s">
        <v>168</v>
      </c>
      <c r="B24" s="431">
        <v>1.46</v>
      </c>
      <c r="C24" s="449"/>
      <c r="E24" s="431">
        <v>1.51</v>
      </c>
      <c r="F24" s="449"/>
      <c r="H24" s="432">
        <f t="shared" si="6"/>
        <v>5.0000000000000044E-2</v>
      </c>
      <c r="I24" s="252">
        <f t="shared" si="7"/>
        <v>3.424657534246589E-2</v>
      </c>
    </row>
    <row r="25" spans="1:9" ht="24" x14ac:dyDescent="0.2">
      <c r="A25" s="174" t="s">
        <v>304</v>
      </c>
      <c r="B25" s="172">
        <v>392</v>
      </c>
      <c r="C25" s="183">
        <f>(B25/B26)</f>
        <v>0.53994490358126723</v>
      </c>
      <c r="E25" s="172">
        <v>357</v>
      </c>
      <c r="F25" s="183">
        <f>(E25/E26)</f>
        <v>0.55868544600938963</v>
      </c>
      <c r="H25" s="251">
        <f t="shared" si="6"/>
        <v>-35</v>
      </c>
      <c r="I25" s="252">
        <f t="shared" si="7"/>
        <v>-8.9285714285714302E-2</v>
      </c>
    </row>
    <row r="26" spans="1:9" x14ac:dyDescent="0.2">
      <c r="A26" s="176" t="s">
        <v>305</v>
      </c>
      <c r="B26" s="177">
        <f>SUM(B22,B25)</f>
        <v>726</v>
      </c>
      <c r="C26" s="184">
        <f>(B26/B26)</f>
        <v>1</v>
      </c>
      <c r="E26" s="177">
        <f>SUM(E22,E25)</f>
        <v>639</v>
      </c>
      <c r="F26" s="184">
        <f>(E26/E26)</f>
        <v>1</v>
      </c>
      <c r="H26" s="77">
        <f t="shared" si="6"/>
        <v>-87</v>
      </c>
      <c r="I26" s="193">
        <f t="shared" si="7"/>
        <v>-0.1198347107438017</v>
      </c>
    </row>
    <row r="27" spans="1:9" x14ac:dyDescent="0.2">
      <c r="A27" s="49"/>
      <c r="B27" s="50"/>
      <c r="C27" s="180"/>
      <c r="E27" s="50"/>
      <c r="F27" s="180"/>
      <c r="H27" s="4"/>
      <c r="I27" s="50"/>
    </row>
    <row r="28" spans="1:9" ht="8.4499999999999993" customHeight="1" x14ac:dyDescent="0.2">
      <c r="A28" s="182"/>
      <c r="B28" s="182"/>
      <c r="C28" s="112"/>
      <c r="E28" s="182"/>
      <c r="F28" s="112"/>
      <c r="H28" s="181"/>
      <c r="I28" s="181" t="s">
        <v>181</v>
      </c>
    </row>
    <row r="29" spans="1:9" x14ac:dyDescent="0.2">
      <c r="A29" s="392" t="s">
        <v>12</v>
      </c>
      <c r="B29" s="492"/>
      <c r="C29" s="493"/>
      <c r="D29" s="117"/>
      <c r="E29" s="492"/>
      <c r="F29" s="493"/>
      <c r="G29" s="117"/>
      <c r="H29" s="384"/>
      <c r="I29" s="385"/>
    </row>
    <row r="30" spans="1:9" x14ac:dyDescent="0.2">
      <c r="A30" s="171" t="s">
        <v>303</v>
      </c>
      <c r="B30" s="172">
        <v>107</v>
      </c>
      <c r="C30" s="173">
        <f>(B30/B34)</f>
        <v>0.37152777777777779</v>
      </c>
      <c r="E30" s="172">
        <v>199</v>
      </c>
      <c r="F30" s="173">
        <f>(E30/E34)</f>
        <v>0.59580838323353291</v>
      </c>
      <c r="H30" s="251">
        <f t="shared" ref="H30:H34" si="8">E30-B30</f>
        <v>92</v>
      </c>
      <c r="I30" s="252">
        <f t="shared" ref="I30:I34" si="9">(E30/B30)-1</f>
        <v>0.85981308411214963</v>
      </c>
    </row>
    <row r="31" spans="1:9" x14ac:dyDescent="0.2">
      <c r="A31" s="174" t="s">
        <v>167</v>
      </c>
      <c r="B31" s="172">
        <v>60</v>
      </c>
      <c r="C31" s="183">
        <f>(B31/B34)</f>
        <v>0.20833333333333334</v>
      </c>
      <c r="E31" s="172">
        <v>116</v>
      </c>
      <c r="F31" s="183">
        <f>(E31/E34)</f>
        <v>0.3473053892215569</v>
      </c>
      <c r="H31" s="251">
        <f t="shared" si="8"/>
        <v>56</v>
      </c>
      <c r="I31" s="252">
        <f t="shared" si="9"/>
        <v>0.93333333333333335</v>
      </c>
    </row>
    <row r="32" spans="1:9" x14ac:dyDescent="0.2">
      <c r="A32" s="175" t="s">
        <v>168</v>
      </c>
      <c r="B32" s="431">
        <v>1.1100000000000001</v>
      </c>
      <c r="C32" s="449"/>
      <c r="E32" s="431">
        <v>1.06</v>
      </c>
      <c r="F32" s="449"/>
      <c r="H32" s="432">
        <f t="shared" si="8"/>
        <v>-5.0000000000000044E-2</v>
      </c>
      <c r="I32" s="252">
        <f t="shared" si="9"/>
        <v>-4.5045045045045029E-2</v>
      </c>
    </row>
    <row r="33" spans="1:10" ht="24" x14ac:dyDescent="0.2">
      <c r="A33" s="174" t="s">
        <v>304</v>
      </c>
      <c r="B33" s="172">
        <v>181</v>
      </c>
      <c r="C33" s="183">
        <f>(B33/B34)</f>
        <v>0.62847222222222221</v>
      </c>
      <c r="E33" s="172">
        <v>135</v>
      </c>
      <c r="F33" s="183">
        <f>(E33/E34)</f>
        <v>0.40419161676646709</v>
      </c>
      <c r="H33" s="251">
        <f t="shared" si="8"/>
        <v>-46</v>
      </c>
      <c r="I33" s="252">
        <f t="shared" si="9"/>
        <v>-0.2541436464088398</v>
      </c>
    </row>
    <row r="34" spans="1:10" x14ac:dyDescent="0.2">
      <c r="A34" s="176" t="s">
        <v>305</v>
      </c>
      <c r="B34" s="177">
        <f>SUM(B30,B33)</f>
        <v>288</v>
      </c>
      <c r="C34" s="184">
        <f>(B34/B34)</f>
        <v>1</v>
      </c>
      <c r="E34" s="177">
        <f>SUM(E30,E33)</f>
        <v>334</v>
      </c>
      <c r="F34" s="184">
        <f>(E34/E34)</f>
        <v>1</v>
      </c>
      <c r="H34" s="77">
        <f t="shared" si="8"/>
        <v>46</v>
      </c>
      <c r="I34" s="193">
        <f t="shared" si="9"/>
        <v>0.15972222222222232</v>
      </c>
    </row>
    <row r="35" spans="1:10" x14ac:dyDescent="0.2">
      <c r="A35" s="49"/>
      <c r="B35" s="50"/>
      <c r="C35" s="180"/>
      <c r="E35" s="50"/>
      <c r="F35" s="180"/>
      <c r="H35" s="4"/>
      <c r="I35" s="50"/>
    </row>
    <row r="36" spans="1:10" ht="9.6" customHeight="1" x14ac:dyDescent="0.2">
      <c r="A36" s="182"/>
      <c r="B36" s="182"/>
      <c r="C36" s="112"/>
      <c r="E36" s="182"/>
      <c r="F36" s="112"/>
      <c r="H36" s="181"/>
      <c r="I36" s="181"/>
    </row>
    <row r="37" spans="1:10" x14ac:dyDescent="0.2">
      <c r="A37" s="392" t="s">
        <v>248</v>
      </c>
      <c r="B37" s="492"/>
      <c r="C37" s="493"/>
      <c r="D37" s="117"/>
      <c r="E37" s="492"/>
      <c r="F37" s="493"/>
      <c r="G37" s="117"/>
      <c r="H37" s="384"/>
      <c r="I37" s="385"/>
    </row>
    <row r="38" spans="1:10" x14ac:dyDescent="0.2">
      <c r="A38" s="171" t="s">
        <v>303</v>
      </c>
      <c r="B38" s="172">
        <v>58</v>
      </c>
      <c r="C38" s="173">
        <f>(B38/B42)</f>
        <v>0.22222222222222221</v>
      </c>
      <c r="D38" s="117"/>
      <c r="E38" s="172">
        <v>61</v>
      </c>
      <c r="F38" s="173">
        <f>(E38/E42)</f>
        <v>0.25</v>
      </c>
      <c r="G38" s="63"/>
      <c r="H38" s="251">
        <f t="shared" ref="H38:H42" si="10">E38-B38</f>
        <v>3</v>
      </c>
      <c r="I38" s="252">
        <f t="shared" ref="I38:I42" si="11">(E38/B38)-1</f>
        <v>5.1724137931034475E-2</v>
      </c>
    </row>
    <row r="39" spans="1:10" x14ac:dyDescent="0.2">
      <c r="A39" s="174" t="s">
        <v>167</v>
      </c>
      <c r="B39" s="172">
        <v>27</v>
      </c>
      <c r="C39" s="183">
        <f>(B39/B42)</f>
        <v>0.10344827586206896</v>
      </c>
      <c r="E39" s="172">
        <v>38</v>
      </c>
      <c r="F39" s="183">
        <f>(E39/E42)</f>
        <v>0.15573770491803279</v>
      </c>
      <c r="G39" s="63"/>
      <c r="H39" s="251">
        <f t="shared" si="10"/>
        <v>11</v>
      </c>
      <c r="I39" s="252">
        <f t="shared" si="11"/>
        <v>0.40740740740740744</v>
      </c>
      <c r="J39" s="117"/>
    </row>
    <row r="40" spans="1:10" x14ac:dyDescent="0.2">
      <c r="A40" s="175" t="s">
        <v>168</v>
      </c>
      <c r="B40" s="431">
        <v>1.4</v>
      </c>
      <c r="C40" s="449"/>
      <c r="E40" s="431">
        <v>1.48</v>
      </c>
      <c r="F40" s="449"/>
      <c r="G40" s="63"/>
      <c r="H40" s="432">
        <f t="shared" si="10"/>
        <v>8.0000000000000071E-2</v>
      </c>
      <c r="I40" s="252">
        <f t="shared" si="11"/>
        <v>5.7142857142857162E-2</v>
      </c>
      <c r="J40" s="117"/>
    </row>
    <row r="41" spans="1:10" ht="24" x14ac:dyDescent="0.2">
      <c r="A41" s="174" t="s">
        <v>304</v>
      </c>
      <c r="B41" s="172">
        <v>203</v>
      </c>
      <c r="C41" s="183">
        <f>(B41/B42)</f>
        <v>0.77777777777777779</v>
      </c>
      <c r="E41" s="172">
        <v>183</v>
      </c>
      <c r="F41" s="183">
        <f>(E41/E42)</f>
        <v>0.75</v>
      </c>
      <c r="G41" s="63"/>
      <c r="H41" s="251">
        <f t="shared" si="10"/>
        <v>-20</v>
      </c>
      <c r="I41" s="252">
        <f t="shared" si="11"/>
        <v>-9.852216748768472E-2</v>
      </c>
      <c r="J41" s="117"/>
    </row>
    <row r="42" spans="1:10" x14ac:dyDescent="0.2">
      <c r="A42" s="176" t="s">
        <v>305</v>
      </c>
      <c r="B42" s="177">
        <f>SUM(B38,B41)</f>
        <v>261</v>
      </c>
      <c r="C42" s="184">
        <f>(B42/B42)</f>
        <v>1</v>
      </c>
      <c r="E42" s="177">
        <f>SUM(E38,E41)</f>
        <v>244</v>
      </c>
      <c r="F42" s="184">
        <f>(E42/E42)</f>
        <v>1</v>
      </c>
      <c r="G42" s="63"/>
      <c r="H42" s="77">
        <f t="shared" si="10"/>
        <v>-17</v>
      </c>
      <c r="I42" s="193">
        <f t="shared" si="11"/>
        <v>-6.5134099616858232E-2</v>
      </c>
      <c r="J42" s="117"/>
    </row>
    <row r="44" spans="1:10" ht="9" customHeight="1" x14ac:dyDescent="0.2">
      <c r="H44" s="4"/>
      <c r="I44" s="4"/>
    </row>
    <row r="45" spans="1:10" x14ac:dyDescent="0.2">
      <c r="A45" s="392" t="s">
        <v>310</v>
      </c>
      <c r="B45" s="492"/>
      <c r="C45" s="493"/>
      <c r="D45" s="117"/>
      <c r="E45" s="492"/>
      <c r="F45" s="493"/>
      <c r="G45" s="117"/>
      <c r="H45" s="384"/>
      <c r="I45" s="385"/>
    </row>
    <row r="46" spans="1:10" x14ac:dyDescent="0.2">
      <c r="A46" s="171" t="s">
        <v>303</v>
      </c>
      <c r="B46" s="172">
        <v>51</v>
      </c>
      <c r="C46" s="173">
        <f>(B46/B50)</f>
        <v>0.26288659793814434</v>
      </c>
      <c r="D46" s="117"/>
      <c r="E46" s="433">
        <v>48</v>
      </c>
      <c r="F46" s="433"/>
      <c r="G46" s="63"/>
      <c r="H46" s="251">
        <f t="shared" ref="H46:H50" si="12">E46-B46</f>
        <v>-3</v>
      </c>
      <c r="I46" s="252">
        <f t="shared" ref="I46:I50" si="13">(E46/B46)-1</f>
        <v>-5.8823529411764719E-2</v>
      </c>
    </row>
    <row r="47" spans="1:10" x14ac:dyDescent="0.2">
      <c r="A47" s="174" t="s">
        <v>167</v>
      </c>
      <c r="B47" s="172">
        <v>24</v>
      </c>
      <c r="C47" s="183">
        <f>(B47/B50)</f>
        <v>0.12371134020618557</v>
      </c>
      <c r="E47" s="433">
        <v>24</v>
      </c>
      <c r="F47" s="433"/>
      <c r="G47" s="63"/>
      <c r="H47" s="251">
        <f t="shared" si="12"/>
        <v>0</v>
      </c>
      <c r="I47" s="252">
        <f t="shared" si="13"/>
        <v>0</v>
      </c>
      <c r="J47" s="117"/>
    </row>
    <row r="48" spans="1:10" x14ac:dyDescent="0.2">
      <c r="A48" s="175" t="s">
        <v>168</v>
      </c>
      <c r="B48" s="431">
        <v>1.43</v>
      </c>
      <c r="C48" s="449"/>
      <c r="E48" s="434">
        <v>1.35</v>
      </c>
      <c r="F48" s="449"/>
      <c r="G48" s="63"/>
      <c r="H48" s="432">
        <f t="shared" si="12"/>
        <v>-7.9999999999999849E-2</v>
      </c>
      <c r="I48" s="252">
        <f t="shared" si="13"/>
        <v>-5.5944055944055826E-2</v>
      </c>
      <c r="J48" s="117"/>
    </row>
    <row r="49" spans="1:10" ht="24" x14ac:dyDescent="0.2">
      <c r="A49" s="174" t="s">
        <v>304</v>
      </c>
      <c r="B49" s="172">
        <v>143</v>
      </c>
      <c r="C49" s="183">
        <f>(B49/B50)</f>
        <v>0.73711340206185572</v>
      </c>
      <c r="E49" s="433">
        <v>188</v>
      </c>
      <c r="F49" s="433"/>
      <c r="G49" s="63"/>
      <c r="H49" s="251">
        <f t="shared" si="12"/>
        <v>45</v>
      </c>
      <c r="I49" s="252">
        <f t="shared" si="13"/>
        <v>0.31468531468531458</v>
      </c>
      <c r="J49" s="117"/>
    </row>
    <row r="50" spans="1:10" x14ac:dyDescent="0.2">
      <c r="A50" s="176" t="s">
        <v>305</v>
      </c>
      <c r="B50" s="177">
        <f>SUM(B46,B49)</f>
        <v>194</v>
      </c>
      <c r="C50" s="184">
        <f>(B50/B50)</f>
        <v>1</v>
      </c>
      <c r="E50" s="177">
        <f>SUM(E46,E49)</f>
        <v>236</v>
      </c>
      <c r="F50" s="184">
        <f>(E50/E50)</f>
        <v>1</v>
      </c>
      <c r="G50" s="63"/>
      <c r="H50" s="77">
        <f t="shared" si="12"/>
        <v>42</v>
      </c>
      <c r="I50" s="193">
        <f t="shared" si="13"/>
        <v>0.21649484536082464</v>
      </c>
      <c r="J50" s="117"/>
    </row>
    <row r="52" spans="1:10" ht="7.15" customHeight="1" x14ac:dyDescent="0.2">
      <c r="B52" s="5"/>
      <c r="J52" s="117"/>
    </row>
    <row r="53" spans="1:10" ht="4.5" customHeight="1" x14ac:dyDescent="0.2">
      <c r="A53" s="215"/>
      <c r="B53" s="215"/>
      <c r="C53" s="215"/>
      <c r="D53" s="215"/>
      <c r="E53" s="215"/>
      <c r="F53" s="215"/>
      <c r="G53" s="215"/>
      <c r="H53" s="215"/>
      <c r="I53" s="215"/>
      <c r="J53" s="112"/>
    </row>
    <row r="54" spans="1:10" ht="15.75" thickBot="1" x14ac:dyDescent="0.3">
      <c r="A54" s="356">
        <v>42961</v>
      </c>
      <c r="B54" s="226"/>
      <c r="C54" s="220"/>
      <c r="D54" s="222"/>
      <c r="E54" s="220"/>
      <c r="F54" s="220"/>
      <c r="G54" s="223"/>
      <c r="H54" s="223"/>
      <c r="I54" s="250" t="s">
        <v>275</v>
      </c>
      <c r="J54" s="117"/>
    </row>
  </sheetData>
  <mergeCells count="12">
    <mergeCell ref="H4:H5"/>
    <mergeCell ref="I4:I5"/>
    <mergeCell ref="B45:C45"/>
    <mergeCell ref="E45:F45"/>
    <mergeCell ref="B4:C4"/>
    <mergeCell ref="E4:F4"/>
    <mergeCell ref="B37:C37"/>
    <mergeCell ref="E37:F37"/>
    <mergeCell ref="B21:C21"/>
    <mergeCell ref="E21:F21"/>
    <mergeCell ref="B29:C29"/>
    <mergeCell ref="E29:F29"/>
  </mergeCells>
  <phoneticPr fontId="20" type="noConversion"/>
  <conditionalFormatting sqref="H11:I13 H44:I45 H19:I21 H27:I29 H35:I37">
    <cfRule type="cellIs" dxfId="14" priority="17" operator="lessThan">
      <formula>0</formula>
    </cfRule>
  </conditionalFormatting>
  <conditionalFormatting sqref="H6:I10">
    <cfRule type="cellIs" dxfId="13" priority="15" operator="lessThan">
      <formula>0</formula>
    </cfRule>
  </conditionalFormatting>
  <conditionalFormatting sqref="H14:I17">
    <cfRule type="cellIs" dxfId="12" priority="12" operator="lessThan">
      <formula>0</formula>
    </cfRule>
  </conditionalFormatting>
  <conditionalFormatting sqref="H22:I25">
    <cfRule type="cellIs" dxfId="11" priority="11" operator="lessThan">
      <formula>0</formula>
    </cfRule>
  </conditionalFormatting>
  <conditionalFormatting sqref="H30:I33">
    <cfRule type="cellIs" dxfId="10" priority="10" operator="lessThan">
      <formula>0</formula>
    </cfRule>
  </conditionalFormatting>
  <conditionalFormatting sqref="H38:I41">
    <cfRule type="cellIs" dxfId="9" priority="8" operator="lessThan">
      <formula>0</formula>
    </cfRule>
  </conditionalFormatting>
  <conditionalFormatting sqref="H46:I49">
    <cfRule type="cellIs" dxfId="8" priority="7" operator="lessThan">
      <formula>0</formula>
    </cfRule>
  </conditionalFormatting>
  <conditionalFormatting sqref="H18:I18">
    <cfRule type="cellIs" dxfId="7" priority="6" operator="lessThan">
      <formula>0</formula>
    </cfRule>
  </conditionalFormatting>
  <conditionalFormatting sqref="H26:I26">
    <cfRule type="cellIs" dxfId="6" priority="5" operator="lessThan">
      <formula>0</formula>
    </cfRule>
  </conditionalFormatting>
  <conditionalFormatting sqref="H34:I34">
    <cfRule type="cellIs" dxfId="5" priority="4" operator="lessThan">
      <formula>0</formula>
    </cfRule>
  </conditionalFormatting>
  <conditionalFormatting sqref="H42:I42">
    <cfRule type="cellIs" dxfId="4" priority="2" operator="lessThan">
      <formula>0</formula>
    </cfRule>
  </conditionalFormatting>
  <conditionalFormatting sqref="H50:I50">
    <cfRule type="cellIs" dxfId="3" priority="1" operator="lessThan">
      <formula>0</formula>
    </cfRule>
  </conditionalFormatting>
  <printOptions horizontalCentered="1"/>
  <pageMargins left="0.5" right="0.5" top="0.5" bottom="0.5" header="0.5" footer="0.5"/>
  <pageSetup scale="95" orientation="portrait" r:id="rId1"/>
  <headerFooter alignWithMargins="0">
    <oddFooter xml:space="preserve">&amp;C&amp;P-2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Cover Page</vt:lpstr>
      <vt:lpstr>Table of Contents</vt:lpstr>
      <vt:lpstr>Student Demographics</vt:lpstr>
      <vt:lpstr>Gen Statistics</vt:lpstr>
      <vt:lpstr>Age</vt:lpstr>
      <vt:lpstr>Campus&amp;Parish</vt:lpstr>
      <vt:lpstr>Adm Status&amp;Class</vt:lpstr>
      <vt:lpstr>Division, CourseLocation</vt:lpstr>
      <vt:lpstr>Web Classes</vt:lpstr>
      <vt:lpstr>TenMajors</vt:lpstr>
      <vt:lpstr>Enr By Program</vt:lpstr>
      <vt:lpstr>All by Enr</vt:lpstr>
      <vt:lpstr>Zip</vt:lpstr>
      <vt:lpstr>IR_Page</vt:lpstr>
      <vt:lpstr>'Adm Status&amp;Class'!Print_Area</vt:lpstr>
      <vt:lpstr>Age!Print_Area</vt:lpstr>
      <vt:lpstr>'All by Enr'!Print_Area</vt:lpstr>
      <vt:lpstr>'Campus&amp;Parish'!Print_Area</vt:lpstr>
      <vt:lpstr>'Cover Page'!Print_Area</vt:lpstr>
      <vt:lpstr>'Division, CourseLocation'!Print_Area</vt:lpstr>
      <vt:lpstr>'Enr By Program'!Print_Area</vt:lpstr>
      <vt:lpstr>'Gen Statistics'!Print_Area</vt:lpstr>
      <vt:lpstr>IR_Page!Print_Area</vt:lpstr>
      <vt:lpstr>'Student Demographics'!Print_Area</vt:lpstr>
      <vt:lpstr>'Table of Contents'!Print_Area</vt:lpstr>
      <vt:lpstr>TenMajors!Print_Area</vt:lpstr>
      <vt:lpstr>'Web Classes'!Print_Area</vt:lpstr>
      <vt:lpstr>Zip!Print_Area</vt:lpstr>
    </vt:vector>
  </TitlesOfParts>
  <Company>Delgado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csarra</dc:creator>
  <cp:lastModifiedBy>dccuser</cp:lastModifiedBy>
  <cp:lastPrinted>2015-10-19T19:16:11Z</cp:lastPrinted>
  <dcterms:created xsi:type="dcterms:W3CDTF">2002-01-02T19:08:18Z</dcterms:created>
  <dcterms:modified xsi:type="dcterms:W3CDTF">2017-08-14T13:34:26Z</dcterms:modified>
</cp:coreProperties>
</file>